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_TransNorthern\Aircraft\Beech 99\N39TN\Maintenance\Weight and Bal\"/>
    </mc:Choice>
  </mc:AlternateContent>
  <xr:revisionPtr revIDLastSave="0" documentId="13_ncr:1_{B74A5FC0-5DE6-426E-A729-47B8A459694E}" xr6:coauthVersionLast="45" xr6:coauthVersionMax="45" xr10:uidLastSave="{00000000-0000-0000-0000-000000000000}"/>
  <bookViews>
    <workbookView xWindow="3870" yWindow="825" windowWidth="16035" windowHeight="14145" activeTab="1" xr2:uid="{00000000-000D-0000-FFFF-FFFF00000000}"/>
  </bookViews>
  <sheets>
    <sheet name="N39TN" sheetId="1" r:id="rId1"/>
    <sheet name="N39TN Ave Loading" sheetId="2" r:id="rId2"/>
  </sheets>
  <definedNames>
    <definedName name="_xlnm.Print_Area" localSheetId="0">N39TN!$C$2:$F$21</definedName>
    <definedName name="_xlnm.Print_Area" localSheetId="1">'N39TN Ave Loading'!$C$1:$O$39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2" l="1"/>
  <c r="H10" i="1" l="1"/>
  <c r="D4" i="1"/>
  <c r="D10" i="1"/>
  <c r="M9" i="2" l="1"/>
  <c r="M20" i="2"/>
  <c r="N19" i="2" s="1"/>
  <c r="H8" i="2"/>
  <c r="H6" i="2"/>
  <c r="H10" i="2" l="1"/>
  <c r="N16" i="2"/>
  <c r="N17" i="2"/>
  <c r="N18" i="2"/>
  <c r="C23" i="2"/>
  <c r="C24" i="2" s="1"/>
  <c r="L22" i="2"/>
  <c r="K20" i="2"/>
  <c r="J20" i="2"/>
  <c r="D17" i="2"/>
  <c r="E16" i="2" s="1"/>
  <c r="E17" i="2" s="1"/>
  <c r="E18" i="2" s="1"/>
  <c r="E19" i="2" s="1"/>
  <c r="D14" i="2"/>
  <c r="J12" i="2"/>
  <c r="F12" i="2"/>
  <c r="J11" i="2"/>
  <c r="K21" i="2"/>
  <c r="J9" i="2"/>
  <c r="J8" i="2"/>
  <c r="J7" i="2"/>
  <c r="J6" i="2"/>
  <c r="J5" i="2"/>
  <c r="J4" i="2"/>
  <c r="F5" i="2" l="1"/>
  <c r="F9" i="2"/>
  <c r="J17" i="2" s="1"/>
  <c r="F7" i="2"/>
  <c r="J15" i="2" s="1"/>
  <c r="N20" i="2"/>
  <c r="F6" i="2"/>
  <c r="J14" i="2" s="1"/>
  <c r="J3" i="2"/>
  <c r="J21" i="2"/>
  <c r="J13" i="2" l="1"/>
  <c r="F11" i="2"/>
  <c r="D12" i="2"/>
  <c r="D13" i="2" s="1"/>
  <c r="J10" i="2"/>
  <c r="F11" i="1"/>
  <c r="J19" i="2" l="1"/>
  <c r="F13" i="2" s="1"/>
  <c r="H21" i="1"/>
  <c r="I21" i="1"/>
  <c r="H20" i="1"/>
  <c r="H3" i="1" s="1"/>
  <c r="I20" i="1"/>
  <c r="H4" i="1"/>
  <c r="H5" i="1"/>
  <c r="H6" i="1"/>
  <c r="H7" i="1"/>
  <c r="H8" i="1"/>
  <c r="H9" i="1"/>
  <c r="H11" i="1"/>
  <c r="D14" i="1"/>
  <c r="H12" i="1"/>
  <c r="H13" i="1"/>
  <c r="H14" i="1"/>
  <c r="H15" i="1"/>
  <c r="H16" i="1"/>
  <c r="H17" i="1"/>
  <c r="H18" i="1"/>
  <c r="F12" i="1"/>
  <c r="D17" i="1"/>
  <c r="E16" i="1"/>
  <c r="E17" i="1"/>
  <c r="E18" i="1"/>
  <c r="E19" i="1"/>
  <c r="K22" i="1"/>
  <c r="C23" i="1"/>
  <c r="C24" i="1"/>
  <c r="D12" i="1" l="1"/>
  <c r="D13" i="1" s="1"/>
  <c r="H19" i="1"/>
  <c r="F13" i="1" l="1"/>
</calcChain>
</file>

<file path=xl/sharedStrings.xml><?xml version="1.0" encoding="utf-8"?>
<sst xmlns="http://schemas.openxmlformats.org/spreadsheetml/2006/main" count="162" uniqueCount="84">
  <si>
    <t>Item</t>
  </si>
  <si>
    <t>Mom</t>
  </si>
  <si>
    <t>N39TN CFG</t>
  </si>
  <si>
    <t>Nose</t>
  </si>
  <si>
    <t>Aircraft</t>
  </si>
  <si>
    <t>Crew</t>
  </si>
  <si>
    <t>Belly</t>
  </si>
  <si>
    <t>seat 1/2</t>
  </si>
  <si>
    <t>cargo B</t>
  </si>
  <si>
    <t>Seat 1</t>
  </si>
  <si>
    <t>seat 3/4</t>
  </si>
  <si>
    <t>cargo C</t>
  </si>
  <si>
    <t>seat 3</t>
  </si>
  <si>
    <t>seat 5/6</t>
  </si>
  <si>
    <t>cargo D</t>
  </si>
  <si>
    <t>seat 5</t>
  </si>
  <si>
    <t>seat 7/8</t>
  </si>
  <si>
    <t>cargo E</t>
  </si>
  <si>
    <t>seat 7</t>
  </si>
  <si>
    <t>seat 9</t>
  </si>
  <si>
    <t>cargo F</t>
  </si>
  <si>
    <t>Fuel - gal</t>
  </si>
  <si>
    <t>Aft Bag</t>
  </si>
  <si>
    <t>fuel</t>
  </si>
  <si>
    <t>Leg Dist -&gt;</t>
  </si>
  <si>
    <t>Cargo -&gt;</t>
  </si>
  <si>
    <t>nose</t>
  </si>
  <si>
    <t>AS Loaded</t>
  </si>
  <si>
    <t>Fuel Burn -&gt;</t>
  </si>
  <si>
    <t>belly</t>
  </si>
  <si>
    <t>Load Left</t>
  </si>
  <si>
    <t>C.G.</t>
  </si>
  <si>
    <t>Cargo B</t>
  </si>
  <si>
    <t>CG Range   - 179 / 195</t>
  </si>
  <si>
    <t>Cargo C</t>
  </si>
  <si>
    <t>Cargo D</t>
  </si>
  <si>
    <t>Stat</t>
  </si>
  <si>
    <t>Hrs</t>
  </si>
  <si>
    <t>Cargo E</t>
  </si>
  <si>
    <t>Naut</t>
  </si>
  <si>
    <t>gal - OW</t>
  </si>
  <si>
    <t>Cargo F</t>
  </si>
  <si>
    <t>IFR_R/T</t>
  </si>
  <si>
    <t>Nac +</t>
  </si>
  <si>
    <t>per side</t>
  </si>
  <si>
    <t>Total</t>
  </si>
  <si>
    <t>A/C</t>
  </si>
  <si>
    <t>&gt;&gt;&gt;&gt; BEECH 99 &lt;&lt;&lt;&lt;</t>
  </si>
  <si>
    <t>Fuel</t>
  </si>
  <si>
    <t>&lt;-min</t>
  </si>
  <si>
    <t>&lt;-hrs</t>
  </si>
  <si>
    <t>Fuel Weights &amp; Arms</t>
  </si>
  <si>
    <t>Gal</t>
  </si>
  <si>
    <t>Momx100</t>
  </si>
  <si>
    <t>Arm</t>
  </si>
  <si>
    <t>Wt @ 6.5</t>
  </si>
  <si>
    <t>Wt@ 6.7</t>
  </si>
  <si>
    <t>Seat Configuration #</t>
  </si>
  <si>
    <t>Pilot &amp; Copilot Only</t>
  </si>
  <si>
    <t>Seats 1&amp;2</t>
  </si>
  <si>
    <t>Seats 1,2,3,4</t>
  </si>
  <si>
    <t>Seats 1 -&gt; 6</t>
  </si>
  <si>
    <t>Seats 1 -&gt; 8</t>
  </si>
  <si>
    <t>Seats 2,4,6,8</t>
  </si>
  <si>
    <t>Seats 1,3,5,7,9</t>
  </si>
  <si>
    <t>Seats 1,2,3,4,5</t>
  </si>
  <si>
    <t>Seat 1 installed</t>
  </si>
  <si>
    <t>All Seats 1 -&gt; 9</t>
  </si>
  <si>
    <t>Pax -&gt;</t>
  </si>
  <si>
    <t>&lt;- As Weighed</t>
  </si>
  <si>
    <t>Max</t>
  </si>
  <si>
    <t>560/411</t>
  </si>
  <si>
    <t>Total Weight</t>
  </si>
  <si>
    <t>Distributed</t>
  </si>
  <si>
    <t xml:space="preserve">Calculated </t>
  </si>
  <si>
    <t>Cells</t>
  </si>
  <si>
    <t>Don't Change</t>
  </si>
  <si>
    <t>B</t>
  </si>
  <si>
    <t>C</t>
  </si>
  <si>
    <t>D-E</t>
  </si>
  <si>
    <t>F-Aft</t>
  </si>
  <si>
    <t>Cargo D/E</t>
  </si>
  <si>
    <t>Cargo F/Aft</t>
  </si>
  <si>
    <t>Date:  8/1/2020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</si>
</sst>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"/>
    <numFmt numFmtId="165" formatCode="0.0"/>
    <numFmt numFmtId="166" formatCode="0.0%"/>
  </numFmts>
  <fonts count="11" x14ac:knownFonts="1">
    <font>
      <sz val="10"/>
      <name val="Tahoma"/>
    </font>
    <font>
      <b/>
      <sz val="10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i/>
      <sz val="10"/>
      <color indexed="8"/>
      <name val="Tahoma"/>
      <family val="2"/>
    </font>
    <font>
      <b/>
      <sz val="11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MS Sans Serif"/>
    </font>
    <font>
      <i/>
      <sz val="8"/>
      <color indexed="8"/>
      <name val="Tahoma"/>
      <family val="2"/>
    </font>
    <font>
      <b/>
      <i/>
      <sz val="10"/>
      <color indexed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3" fontId="4" fillId="3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/>
    <xf numFmtId="0" fontId="2" fillId="0" borderId="9" xfId="0" applyFont="1" applyBorder="1"/>
    <xf numFmtId="0" fontId="2" fillId="5" borderId="2" xfId="0" applyFont="1" applyFill="1" applyBorder="1" applyAlignment="1">
      <alignment horizontal="right"/>
    </xf>
    <xf numFmtId="1" fontId="2" fillId="5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/>
    <xf numFmtId="0" fontId="2" fillId="0" borderId="8" xfId="0" applyFont="1" applyBorder="1" applyAlignment="1">
      <alignment horizontal="center"/>
    </xf>
    <xf numFmtId="0" fontId="2" fillId="6" borderId="0" xfId="0" applyFont="1" applyFill="1"/>
    <xf numFmtId="0" fontId="3" fillId="0" borderId="1" xfId="0" applyFont="1" applyBorder="1" applyAlignment="1">
      <alignment horizontal="right"/>
    </xf>
    <xf numFmtId="2" fontId="4" fillId="3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3" fontId="2" fillId="3" borderId="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3" borderId="12" xfId="0" applyFont="1" applyFill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" fillId="0" borderId="0" xfId="0" applyFont="1" applyFill="1"/>
    <xf numFmtId="0" fontId="2" fillId="3" borderId="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3" fontId="3" fillId="0" borderId="16" xfId="0" applyNumberFormat="1" applyFont="1" applyBorder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65" fontId="2" fillId="0" borderId="22" xfId="0" applyNumberFormat="1" applyFont="1" applyBorder="1" applyAlignment="1">
      <alignment horizontal="center" vertical="center"/>
    </xf>
    <xf numFmtId="0" fontId="2" fillId="4" borderId="23" xfId="0" applyFont="1" applyFill="1" applyBorder="1"/>
    <xf numFmtId="0" fontId="2" fillId="4" borderId="24" xfId="0" applyFont="1" applyFill="1" applyBorder="1"/>
    <xf numFmtId="0" fontId="6" fillId="0" borderId="25" xfId="2" applyBorder="1" applyAlignment="1">
      <alignment horizontal="right"/>
    </xf>
    <xf numFmtId="0" fontId="7" fillId="0" borderId="26" xfId="2" applyFont="1" applyBorder="1" applyAlignment="1">
      <alignment horizontal="center"/>
    </xf>
    <xf numFmtId="0" fontId="6" fillId="0" borderId="27" xfId="2" applyBorder="1" applyAlignment="1">
      <alignment horizontal="right"/>
    </xf>
    <xf numFmtId="0" fontId="7" fillId="0" borderId="28" xfId="2" applyFont="1" applyBorder="1" applyAlignment="1">
      <alignment horizontal="center"/>
    </xf>
    <xf numFmtId="3" fontId="6" fillId="0" borderId="28" xfId="2" applyNumberFormat="1" applyBorder="1" applyAlignment="1">
      <alignment horizontal="center"/>
    </xf>
    <xf numFmtId="15" fontId="2" fillId="0" borderId="0" xfId="0" applyNumberFormat="1" applyFont="1" applyAlignment="1">
      <alignment horizontal="center"/>
    </xf>
    <xf numFmtId="0" fontId="3" fillId="0" borderId="0" xfId="0" applyFont="1"/>
    <xf numFmtId="3" fontId="7" fillId="0" borderId="26" xfId="2" applyNumberFormat="1" applyFont="1" applyBorder="1" applyAlignment="1">
      <alignment horizontal="center"/>
    </xf>
    <xf numFmtId="2" fontId="7" fillId="0" borderId="30" xfId="2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43" fontId="7" fillId="0" borderId="0" xfId="1" applyFont="1" applyAlignment="1">
      <alignment horizontal="center"/>
    </xf>
    <xf numFmtId="0" fontId="6" fillId="0" borderId="0" xfId="2" applyFont="1" applyAlignment="1">
      <alignment horizontal="left"/>
    </xf>
    <xf numFmtId="0" fontId="8" fillId="0" borderId="31" xfId="2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3" fillId="4" borderId="34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3" fontId="2" fillId="3" borderId="35" xfId="0" applyNumberFormat="1" applyFont="1" applyFill="1" applyBorder="1" applyAlignment="1">
      <alignment horizontal="center"/>
    </xf>
    <xf numFmtId="3" fontId="2" fillId="0" borderId="10" xfId="0" applyNumberFormat="1" applyFont="1" applyBorder="1"/>
    <xf numFmtId="0" fontId="2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4" borderId="2" xfId="0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3" fontId="2" fillId="7" borderId="2" xfId="0" applyNumberFormat="1" applyFont="1" applyFill="1" applyBorder="1" applyAlignment="1" applyProtection="1">
      <alignment horizontal="center"/>
    </xf>
    <xf numFmtId="3" fontId="2" fillId="7" borderId="38" xfId="0" applyNumberFormat="1" applyFont="1" applyFill="1" applyBorder="1" applyAlignment="1" applyProtection="1">
      <alignment horizontal="center"/>
    </xf>
    <xf numFmtId="3" fontId="10" fillId="7" borderId="42" xfId="0" applyNumberFormat="1" applyFont="1" applyFill="1" applyBorder="1" applyAlignment="1" applyProtection="1">
      <alignment horizontal="center"/>
    </xf>
    <xf numFmtId="0" fontId="2" fillId="7" borderId="0" xfId="0" applyFont="1" applyFill="1" applyProtection="1"/>
    <xf numFmtId="0" fontId="2" fillId="7" borderId="0" xfId="0" applyFont="1" applyFill="1" applyAlignment="1" applyProtection="1">
      <alignment horizontal="center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3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3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3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right"/>
    </xf>
    <xf numFmtId="0" fontId="3" fillId="7" borderId="16" xfId="0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 vertical="center"/>
    </xf>
    <xf numFmtId="3" fontId="3" fillId="7" borderId="12" xfId="0" applyNumberFormat="1" applyFont="1" applyFill="1" applyBorder="1" applyAlignment="1">
      <alignment horizontal="center"/>
    </xf>
    <xf numFmtId="4" fontId="3" fillId="7" borderId="20" xfId="0" applyNumberFormat="1" applyFont="1" applyFill="1" applyBorder="1" applyAlignment="1">
      <alignment horizontal="center"/>
    </xf>
    <xf numFmtId="3" fontId="3" fillId="7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3" fontId="2" fillId="7" borderId="1" xfId="0" applyNumberFormat="1" applyFont="1" applyFill="1" applyBorder="1" applyAlignment="1" applyProtection="1">
      <alignment horizontal="center"/>
    </xf>
    <xf numFmtId="3" fontId="2" fillId="7" borderId="12" xfId="0" applyNumberFormat="1" applyFont="1" applyFill="1" applyBorder="1" applyAlignment="1" applyProtection="1">
      <alignment horizontal="center"/>
    </xf>
    <xf numFmtId="3" fontId="3" fillId="8" borderId="38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1" fontId="2" fillId="7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7" borderId="44" xfId="0" applyNumberFormat="1" applyFill="1" applyBorder="1" applyAlignment="1" applyProtection="1">
      <alignment horizontal="center" vertical="center"/>
    </xf>
    <xf numFmtId="1" fontId="0" fillId="7" borderId="43" xfId="0" applyNumberFormat="1" applyFill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2" fontId="6" fillId="0" borderId="29" xfId="2" applyNumberFormat="1" applyBorder="1" applyAlignment="1">
      <alignment horizontal="center"/>
    </xf>
    <xf numFmtId="0" fontId="6" fillId="0" borderId="33" xfId="2" applyBorder="1" applyAlignment="1">
      <alignment horizontal="right"/>
    </xf>
    <xf numFmtId="3" fontId="6" fillId="0" borderId="31" xfId="2" applyNumberFormat="1" applyBorder="1" applyAlignment="1">
      <alignment horizontal="center"/>
    </xf>
    <xf numFmtId="2" fontId="6" fillId="0" borderId="32" xfId="2" applyNumberFormat="1" applyBorder="1" applyAlignment="1">
      <alignment horizontal="center"/>
    </xf>
  </cellXfs>
  <cellStyles count="3">
    <cellStyle name="Comma" xfId="1" builtinId="3"/>
    <cellStyle name="Normal" xfId="0" builtinId="0"/>
    <cellStyle name="Normal_N89RZ Wt_Bal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7"/>
  <sheetViews>
    <sheetView showGridLines="0" topLeftCell="B1" workbookViewId="0">
      <selection activeCell="C20" sqref="C20"/>
    </sheetView>
  </sheetViews>
  <sheetFormatPr defaultColWidth="8.42578125" defaultRowHeight="12.75" x14ac:dyDescent="0.2"/>
  <cols>
    <col min="1" max="1" width="2" style="1" hidden="1" customWidth="1"/>
    <col min="2" max="2" width="2" style="1" customWidth="1"/>
    <col min="3" max="3" width="15" style="2" customWidth="1"/>
    <col min="4" max="4" width="11" style="1" customWidth="1"/>
    <col min="5" max="5" width="13" style="1" customWidth="1"/>
    <col min="6" max="6" width="10.5703125" style="1" customWidth="1"/>
    <col min="7" max="7" width="6.5703125" style="1" customWidth="1"/>
    <col min="8" max="8" width="11.5703125" style="1" customWidth="1"/>
    <col min="9" max="9" width="8.42578125" style="1" bestFit="1" customWidth="1"/>
    <col min="10" max="10" width="19.7109375" style="1" bestFit="1" customWidth="1"/>
    <col min="11" max="11" width="9.140625" style="2" bestFit="1" customWidth="1"/>
    <col min="12" max="12" width="8.42578125" style="2" bestFit="1" customWidth="1"/>
    <col min="13" max="13" width="8.42578125" style="1" bestFit="1"/>
    <col min="14" max="16384" width="8.42578125" style="1"/>
  </cols>
  <sheetData>
    <row r="1" spans="1:9" ht="13.5" thickBot="1" x14ac:dyDescent="0.25"/>
    <row r="2" spans="1:9" ht="15" customHeight="1" thickTop="1" x14ac:dyDescent="0.2">
      <c r="C2" s="41" t="s">
        <v>0</v>
      </c>
      <c r="D2" s="42"/>
      <c r="E2" s="42" t="s">
        <v>0</v>
      </c>
      <c r="F2" s="70"/>
      <c r="G2" s="75" t="s">
        <v>70</v>
      </c>
      <c r="H2" s="3" t="s">
        <v>1</v>
      </c>
    </row>
    <row r="3" spans="1:9" ht="13.5" customHeight="1" x14ac:dyDescent="0.2">
      <c r="C3" s="43" t="s">
        <v>2</v>
      </c>
      <c r="D3" s="4">
        <v>1</v>
      </c>
      <c r="E3" s="5" t="s">
        <v>3</v>
      </c>
      <c r="F3" s="71"/>
      <c r="G3" s="76">
        <v>600</v>
      </c>
      <c r="H3" s="74">
        <f>H20*I20</f>
        <v>1179699.75</v>
      </c>
      <c r="I3" s="7" t="s">
        <v>4</v>
      </c>
    </row>
    <row r="4" spans="1:9" ht="12" customHeight="1" x14ac:dyDescent="0.2">
      <c r="C4" s="44" t="s">
        <v>5</v>
      </c>
      <c r="D4" s="33">
        <f>220</f>
        <v>220</v>
      </c>
      <c r="E4" s="5" t="s">
        <v>6</v>
      </c>
      <c r="F4" s="72"/>
      <c r="G4" s="76">
        <v>800</v>
      </c>
      <c r="H4" s="74">
        <f>D4*126</f>
        <v>27720</v>
      </c>
      <c r="I4" s="7" t="s">
        <v>5</v>
      </c>
    </row>
    <row r="5" spans="1:9" ht="12" customHeight="1" x14ac:dyDescent="0.2">
      <c r="C5" s="44" t="s">
        <v>7</v>
      </c>
      <c r="D5" s="33">
        <v>40</v>
      </c>
      <c r="E5" s="5" t="s">
        <v>8</v>
      </c>
      <c r="F5" s="71"/>
      <c r="G5" s="76">
        <v>1300</v>
      </c>
      <c r="H5" s="74">
        <f>D5*174</f>
        <v>6960</v>
      </c>
      <c r="I5" s="7" t="s">
        <v>9</v>
      </c>
    </row>
    <row r="6" spans="1:9" ht="13.5" customHeight="1" x14ac:dyDescent="0.2">
      <c r="C6" s="44" t="s">
        <v>10</v>
      </c>
      <c r="D6" s="33">
        <v>0</v>
      </c>
      <c r="E6" s="5" t="s">
        <v>11</v>
      </c>
      <c r="F6" s="71"/>
      <c r="G6" s="76">
        <v>1300</v>
      </c>
      <c r="H6" s="74">
        <f>D6*214</f>
        <v>0</v>
      </c>
      <c r="I6" s="7" t="s">
        <v>12</v>
      </c>
    </row>
    <row r="7" spans="1:9" ht="12.75" customHeight="1" x14ac:dyDescent="0.2">
      <c r="C7" s="44" t="s">
        <v>13</v>
      </c>
      <c r="D7" s="33">
        <v>0</v>
      </c>
      <c r="E7" s="5" t="s">
        <v>14</v>
      </c>
      <c r="F7" s="71"/>
      <c r="G7" s="76">
        <v>1300</v>
      </c>
      <c r="H7" s="74">
        <f>D7*244</f>
        <v>0</v>
      </c>
      <c r="I7" s="7" t="s">
        <v>15</v>
      </c>
    </row>
    <row r="8" spans="1:9" ht="12" customHeight="1" x14ac:dyDescent="0.2">
      <c r="C8" s="44" t="s">
        <v>16</v>
      </c>
      <c r="D8" s="33">
        <v>0</v>
      </c>
      <c r="E8" s="5" t="s">
        <v>17</v>
      </c>
      <c r="F8" s="71"/>
      <c r="G8" s="76">
        <v>450</v>
      </c>
      <c r="H8" s="74">
        <f>D8*274</f>
        <v>0</v>
      </c>
      <c r="I8" s="7" t="s">
        <v>18</v>
      </c>
    </row>
    <row r="9" spans="1:9" ht="12" customHeight="1" x14ac:dyDescent="0.2">
      <c r="C9" s="45" t="s">
        <v>19</v>
      </c>
      <c r="D9" s="34">
        <v>0</v>
      </c>
      <c r="E9" s="5" t="s">
        <v>20</v>
      </c>
      <c r="F9" s="71"/>
      <c r="G9" s="76" t="s">
        <v>71</v>
      </c>
      <c r="H9" s="74">
        <f>D9*295</f>
        <v>0</v>
      </c>
      <c r="I9" s="7" t="s">
        <v>19</v>
      </c>
    </row>
    <row r="10" spans="1:9" ht="12" customHeight="1" thickBot="1" x14ac:dyDescent="0.25">
      <c r="C10" s="44" t="s">
        <v>21</v>
      </c>
      <c r="D10" s="37">
        <f>114+(100*2)</f>
        <v>314</v>
      </c>
      <c r="E10" s="31" t="s">
        <v>22</v>
      </c>
      <c r="F10" s="73"/>
      <c r="G10" s="77">
        <v>100</v>
      </c>
      <c r="H10" s="74">
        <f>H21*I21</f>
        <v>385860</v>
      </c>
      <c r="I10" s="7" t="s">
        <v>23</v>
      </c>
    </row>
    <row r="11" spans="1:9" ht="12" customHeight="1" x14ac:dyDescent="0.2">
      <c r="C11" s="46" t="s">
        <v>24</v>
      </c>
      <c r="D11" s="40">
        <v>200</v>
      </c>
      <c r="E11" s="27" t="s">
        <v>25</v>
      </c>
      <c r="F11" s="47">
        <f>SUM(F3:F10)</f>
        <v>0</v>
      </c>
      <c r="H11" s="6">
        <f>F3*62</f>
        <v>0</v>
      </c>
      <c r="I11" s="7" t="s">
        <v>26</v>
      </c>
    </row>
    <row r="12" spans="1:9" ht="17.25" customHeight="1" x14ac:dyDescent="0.2">
      <c r="A12" s="26"/>
      <c r="B12" s="39"/>
      <c r="C12" s="48" t="s">
        <v>27</v>
      </c>
      <c r="D12" s="10">
        <f>SUM(D4:D9)+SUM(F3:F10)+H21+H20</f>
        <v>8680.7999999999993</v>
      </c>
      <c r="E12" s="27" t="s">
        <v>68</v>
      </c>
      <c r="F12" s="49">
        <f>SUM(D5:D9)</f>
        <v>40</v>
      </c>
      <c r="G12" s="39"/>
      <c r="H12" s="6">
        <f>F4*187</f>
        <v>0</v>
      </c>
      <c r="I12" s="7" t="s">
        <v>29</v>
      </c>
    </row>
    <row r="13" spans="1:9" ht="17.25" customHeight="1" thickBot="1" x14ac:dyDescent="0.25">
      <c r="C13" s="50" t="s">
        <v>30</v>
      </c>
      <c r="D13" s="11">
        <f>10400-D12</f>
        <v>1719.2000000000007</v>
      </c>
      <c r="E13" s="38" t="s">
        <v>31</v>
      </c>
      <c r="F13" s="51">
        <f>H19/D12</f>
        <v>184.34242811722424</v>
      </c>
      <c r="H13" s="6">
        <f>F5*166</f>
        <v>0</v>
      </c>
      <c r="I13" s="7" t="s">
        <v>32</v>
      </c>
    </row>
    <row r="14" spans="1:9" ht="12" customHeight="1" thickBot="1" x14ac:dyDescent="0.25">
      <c r="C14" s="52" t="s">
        <v>28</v>
      </c>
      <c r="D14" s="53">
        <f>(((D11)/185)+0.1)*75</f>
        <v>88.581081081081095</v>
      </c>
      <c r="E14" s="54" t="s">
        <v>33</v>
      </c>
      <c r="F14" s="55"/>
      <c r="H14" s="6">
        <f>F6*219</f>
        <v>0</v>
      </c>
      <c r="I14" s="7" t="s">
        <v>34</v>
      </c>
    </row>
    <row r="15" spans="1:9" ht="12" customHeight="1" thickTop="1" x14ac:dyDescent="0.2">
      <c r="H15" s="6">
        <f>F7*272</f>
        <v>0</v>
      </c>
      <c r="I15" s="7" t="s">
        <v>35</v>
      </c>
    </row>
    <row r="16" spans="1:9" ht="12" customHeight="1" x14ac:dyDescent="0.2">
      <c r="C16" s="12" t="s">
        <v>36</v>
      </c>
      <c r="D16" s="13">
        <v>235</v>
      </c>
      <c r="E16" s="14">
        <f>((D17)/175)+0.1</f>
        <v>1.3067938080000001</v>
      </c>
      <c r="F16" s="15" t="s">
        <v>37</v>
      </c>
      <c r="H16" s="6">
        <f>F8*311</f>
        <v>0</v>
      </c>
      <c r="I16" s="7" t="s">
        <v>38</v>
      </c>
    </row>
    <row r="17" spans="3:14" ht="12" customHeight="1" x14ac:dyDescent="0.2">
      <c r="C17" s="16" t="s">
        <v>39</v>
      </c>
      <c r="D17" s="17">
        <f>D16*0.89867624</f>
        <v>211.18891640000001</v>
      </c>
      <c r="E17" s="18">
        <f>(E16*80)</f>
        <v>104.54350464000001</v>
      </c>
      <c r="F17" s="15" t="s">
        <v>40</v>
      </c>
      <c r="H17" s="6">
        <f>F9*344</f>
        <v>0</v>
      </c>
      <c r="I17" s="7" t="s">
        <v>41</v>
      </c>
    </row>
    <row r="18" spans="3:14" ht="12" customHeight="1" x14ac:dyDescent="0.2">
      <c r="E18" s="19">
        <f>E17*2+60</f>
        <v>269.08700928000002</v>
      </c>
      <c r="F18" s="7" t="s">
        <v>42</v>
      </c>
      <c r="H18" s="6">
        <f>F10*378</f>
        <v>0</v>
      </c>
      <c r="I18" s="32" t="s">
        <v>22</v>
      </c>
    </row>
    <row r="19" spans="3:14" ht="12" customHeight="1" x14ac:dyDescent="0.2">
      <c r="C19" s="69" t="s">
        <v>83</v>
      </c>
      <c r="D19" s="22" t="s">
        <v>43</v>
      </c>
      <c r="E19" s="23">
        <f>(E18-114)/2</f>
        <v>77.543504640000009</v>
      </c>
      <c r="F19" s="24" t="s">
        <v>44</v>
      </c>
      <c r="H19" s="20">
        <f>SUM(H3:H18)</f>
        <v>1600239.75</v>
      </c>
      <c r="I19" s="21" t="s">
        <v>45</v>
      </c>
    </row>
    <row r="20" spans="3:14" ht="12" customHeight="1" x14ac:dyDescent="0.2">
      <c r="G20" s="9" t="s">
        <v>46</v>
      </c>
      <c r="H20" s="8">
        <f>VLOOKUP(D3,K30:M39,2)</f>
        <v>6317</v>
      </c>
      <c r="I20" s="28">
        <f>VLOOKUP(D3,K30:M39,3)</f>
        <v>186.75</v>
      </c>
    </row>
    <row r="21" spans="3:14" ht="14.25" customHeight="1" x14ac:dyDescent="0.2">
      <c r="D21" s="30" t="s">
        <v>47</v>
      </c>
      <c r="G21" s="29" t="s">
        <v>48</v>
      </c>
      <c r="H21" s="8">
        <f>VLOOKUP(D10,C27:G387,5)</f>
        <v>2103.8000000000002</v>
      </c>
      <c r="I21" s="28">
        <f>VLOOKUP(D10,C27:G387,3)</f>
        <v>183.41097062458408</v>
      </c>
    </row>
    <row r="22" spans="3:14" x14ac:dyDescent="0.2">
      <c r="K22" s="25" t="str">
        <f>IF(L21&gt;195,"BAD","OKCG")</f>
        <v>OKCG</v>
      </c>
    </row>
    <row r="23" spans="3:14" x14ac:dyDescent="0.2">
      <c r="C23" s="2">
        <f>22+19+44+70+20+21</f>
        <v>196</v>
      </c>
      <c r="D23" s="1" t="s">
        <v>49</v>
      </c>
      <c r="F23" s="36"/>
    </row>
    <row r="24" spans="3:14" x14ac:dyDescent="0.2">
      <c r="C24" s="35">
        <f>C23/60</f>
        <v>3.2666666666666666</v>
      </c>
      <c r="D24" s="1" t="s">
        <v>50</v>
      </c>
    </row>
    <row r="25" spans="3:14" x14ac:dyDescent="0.2">
      <c r="E25" s="1" t="s">
        <v>51</v>
      </c>
    </row>
    <row r="26" spans="3:14" x14ac:dyDescent="0.2">
      <c r="C26" s="3" t="s">
        <v>52</v>
      </c>
      <c r="D26" s="62" t="s">
        <v>53</v>
      </c>
      <c r="E26" s="62" t="s">
        <v>54</v>
      </c>
      <c r="F26" s="62" t="s">
        <v>55</v>
      </c>
      <c r="G26" s="62" t="s">
        <v>56</v>
      </c>
      <c r="H26" s="62"/>
    </row>
    <row r="27" spans="3:14" x14ac:dyDescent="0.2">
      <c r="C27" s="2">
        <v>10</v>
      </c>
      <c r="D27" s="2">
        <v>10300</v>
      </c>
      <c r="E27" s="1">
        <v>153.73134328358208</v>
      </c>
      <c r="F27" s="2">
        <v>67</v>
      </c>
      <c r="G27" s="2">
        <v>67</v>
      </c>
    </row>
    <row r="28" spans="3:14" x14ac:dyDescent="0.2">
      <c r="C28" s="2">
        <v>11</v>
      </c>
      <c r="D28" s="2">
        <v>11300</v>
      </c>
      <c r="E28" s="1">
        <v>153.32428765264586</v>
      </c>
      <c r="F28" s="2">
        <v>73.7</v>
      </c>
      <c r="G28" s="2">
        <v>73.7</v>
      </c>
      <c r="K28" s="61">
        <v>44044</v>
      </c>
    </row>
    <row r="29" spans="3:14" ht="13.5" thickBot="1" x14ac:dyDescent="0.25">
      <c r="C29" s="2">
        <v>12</v>
      </c>
      <c r="D29" s="2">
        <v>12300</v>
      </c>
      <c r="E29" s="1">
        <v>152.98507462686567</v>
      </c>
      <c r="F29" s="2">
        <v>80.400000000000006</v>
      </c>
      <c r="G29" s="2">
        <v>80.400000000000006</v>
      </c>
      <c r="K29" s="2" t="s">
        <v>57</v>
      </c>
    </row>
    <row r="30" spans="3:14" ht="13.5" thickTop="1" x14ac:dyDescent="0.2">
      <c r="C30" s="2">
        <v>13</v>
      </c>
      <c r="D30" s="2">
        <v>13300</v>
      </c>
      <c r="E30" s="1">
        <v>152.69804822043628</v>
      </c>
      <c r="F30" s="2">
        <v>87.1</v>
      </c>
      <c r="G30" s="2">
        <v>87.1</v>
      </c>
      <c r="J30" s="56" t="s">
        <v>58</v>
      </c>
      <c r="K30" s="57">
        <v>1</v>
      </c>
      <c r="L30" s="63">
        <v>6317</v>
      </c>
      <c r="M30" s="64">
        <v>186.75</v>
      </c>
      <c r="N30" s="67" t="s">
        <v>69</v>
      </c>
    </row>
    <row r="31" spans="3:14" x14ac:dyDescent="0.2">
      <c r="C31" s="2">
        <v>14</v>
      </c>
      <c r="D31" s="2">
        <v>14300</v>
      </c>
      <c r="E31" s="1">
        <v>152.45202558635395</v>
      </c>
      <c r="F31" s="2">
        <v>93.8</v>
      </c>
      <c r="G31" s="2">
        <v>93.8</v>
      </c>
      <c r="J31" s="58" t="s">
        <v>59</v>
      </c>
      <c r="K31" s="59">
        <v>2</v>
      </c>
      <c r="L31" s="60">
        <v>6357</v>
      </c>
      <c r="M31" s="118">
        <v>186.66</v>
      </c>
      <c r="N31" s="65"/>
    </row>
    <row r="32" spans="3:14" x14ac:dyDescent="0.2">
      <c r="C32" s="2">
        <v>15</v>
      </c>
      <c r="D32" s="2">
        <v>15300</v>
      </c>
      <c r="E32" s="1">
        <v>152.23880597014926</v>
      </c>
      <c r="F32" s="2">
        <v>100.5</v>
      </c>
      <c r="G32" s="2">
        <v>100.5</v>
      </c>
      <c r="J32" s="58" t="s">
        <v>60</v>
      </c>
      <c r="K32" s="59">
        <v>3</v>
      </c>
      <c r="L32" s="60">
        <v>6397</v>
      </c>
      <c r="M32" s="118">
        <v>186.84</v>
      </c>
      <c r="N32" s="65"/>
    </row>
    <row r="33" spans="3:14" x14ac:dyDescent="0.2">
      <c r="C33" s="2">
        <v>16</v>
      </c>
      <c r="D33" s="2">
        <v>16300</v>
      </c>
      <c r="E33" s="1">
        <v>152.05223880597015</v>
      </c>
      <c r="F33" s="2">
        <v>107.2</v>
      </c>
      <c r="G33" s="2">
        <v>107.2</v>
      </c>
      <c r="J33" s="58" t="s">
        <v>61</v>
      </c>
      <c r="K33" s="59">
        <v>4</v>
      </c>
      <c r="L33" s="60">
        <v>6437</v>
      </c>
      <c r="M33" s="118">
        <v>187.19</v>
      </c>
      <c r="N33" s="65"/>
    </row>
    <row r="34" spans="3:14" x14ac:dyDescent="0.2">
      <c r="C34" s="2">
        <v>17</v>
      </c>
      <c r="D34" s="2">
        <v>17300</v>
      </c>
      <c r="E34" s="1">
        <v>151.88762071992974</v>
      </c>
      <c r="F34" s="2">
        <v>113.9</v>
      </c>
      <c r="G34" s="2">
        <v>113.9</v>
      </c>
      <c r="J34" s="58" t="s">
        <v>62</v>
      </c>
      <c r="K34" s="59">
        <v>5</v>
      </c>
      <c r="L34" s="60">
        <v>6477</v>
      </c>
      <c r="M34" s="118">
        <v>187.73</v>
      </c>
      <c r="N34" s="65"/>
    </row>
    <row r="35" spans="3:14" x14ac:dyDescent="0.2">
      <c r="C35" s="2">
        <v>18</v>
      </c>
      <c r="D35" s="2">
        <v>18300</v>
      </c>
      <c r="E35" s="1">
        <v>151.74129353233829</v>
      </c>
      <c r="F35" s="2">
        <v>120.6</v>
      </c>
      <c r="G35" s="2">
        <v>120.6</v>
      </c>
      <c r="J35" s="58" t="s">
        <v>63</v>
      </c>
      <c r="K35" s="59">
        <v>6</v>
      </c>
      <c r="L35" s="60">
        <v>6397</v>
      </c>
      <c r="M35" s="118">
        <v>187.24</v>
      </c>
      <c r="N35" s="65"/>
    </row>
    <row r="36" spans="3:14" x14ac:dyDescent="0.2">
      <c r="C36" s="2">
        <v>19</v>
      </c>
      <c r="D36" s="2">
        <v>19300</v>
      </c>
      <c r="E36" s="1">
        <v>151.61036920659859</v>
      </c>
      <c r="F36" s="2">
        <v>127.3</v>
      </c>
      <c r="G36" s="2">
        <v>127.3</v>
      </c>
      <c r="J36" s="58" t="s">
        <v>64</v>
      </c>
      <c r="K36" s="59">
        <v>7</v>
      </c>
      <c r="L36" s="60">
        <v>6417</v>
      </c>
      <c r="M36" s="118">
        <v>187.58</v>
      </c>
      <c r="N36" s="65"/>
    </row>
    <row r="37" spans="3:14" x14ac:dyDescent="0.2">
      <c r="C37" s="2">
        <v>20</v>
      </c>
      <c r="D37" s="2">
        <v>20300</v>
      </c>
      <c r="E37" s="1">
        <v>151.49253731343285</v>
      </c>
      <c r="F37" s="2">
        <v>134</v>
      </c>
      <c r="G37" s="2">
        <v>134</v>
      </c>
      <c r="J37" s="58" t="s">
        <v>65</v>
      </c>
      <c r="K37" s="59">
        <v>8</v>
      </c>
      <c r="L37" s="60">
        <v>6417</v>
      </c>
      <c r="M37" s="118">
        <v>187.01</v>
      </c>
      <c r="N37" s="65"/>
    </row>
    <row r="38" spans="3:14" x14ac:dyDescent="0.2">
      <c r="C38" s="2">
        <v>21</v>
      </c>
      <c r="D38" s="2">
        <v>21300</v>
      </c>
      <c r="E38" s="1">
        <v>151.38592750533047</v>
      </c>
      <c r="F38" s="2">
        <v>140.69999999999999</v>
      </c>
      <c r="G38" s="2">
        <v>140.69999999999999</v>
      </c>
      <c r="J38" s="58" t="s">
        <v>66</v>
      </c>
      <c r="K38" s="59">
        <v>9</v>
      </c>
      <c r="L38" s="60">
        <v>6337</v>
      </c>
      <c r="M38" s="118">
        <v>186.7</v>
      </c>
      <c r="N38" s="65"/>
    </row>
    <row r="39" spans="3:14" ht="13.5" thickBot="1" x14ac:dyDescent="0.25">
      <c r="C39" s="2">
        <v>22</v>
      </c>
      <c r="D39" s="2">
        <v>22300</v>
      </c>
      <c r="E39" s="1">
        <v>151.28900949796471</v>
      </c>
      <c r="F39" s="2">
        <v>147.4</v>
      </c>
      <c r="G39" s="2">
        <v>147.4</v>
      </c>
      <c r="J39" s="119" t="s">
        <v>67</v>
      </c>
      <c r="K39" s="68">
        <v>10</v>
      </c>
      <c r="L39" s="120">
        <v>6497</v>
      </c>
      <c r="M39" s="121">
        <v>188.06</v>
      </c>
      <c r="N39" s="66"/>
    </row>
    <row r="40" spans="3:14" ht="13.5" thickTop="1" x14ac:dyDescent="0.2">
      <c r="C40" s="2">
        <v>23</v>
      </c>
      <c r="D40" s="2">
        <v>23300</v>
      </c>
      <c r="E40" s="1">
        <v>151.20051914341337</v>
      </c>
      <c r="F40" s="2">
        <v>154.1</v>
      </c>
      <c r="G40" s="2">
        <v>154.1</v>
      </c>
    </row>
    <row r="41" spans="3:14" x14ac:dyDescent="0.2">
      <c r="C41" s="2">
        <v>24</v>
      </c>
      <c r="D41" s="2">
        <v>24300</v>
      </c>
      <c r="E41" s="1">
        <v>151.11940298507463</v>
      </c>
      <c r="F41" s="2">
        <v>160.80000000000001</v>
      </c>
      <c r="G41" s="2">
        <v>160.80000000000001</v>
      </c>
    </row>
    <row r="42" spans="3:14" x14ac:dyDescent="0.2">
      <c r="C42" s="2">
        <v>25</v>
      </c>
      <c r="D42" s="2">
        <v>25300</v>
      </c>
      <c r="E42" s="1">
        <v>151.044776119403</v>
      </c>
      <c r="F42" s="2">
        <v>167.5</v>
      </c>
      <c r="G42" s="2">
        <v>167.5</v>
      </c>
    </row>
    <row r="43" spans="3:14" x14ac:dyDescent="0.2">
      <c r="C43" s="2">
        <v>26</v>
      </c>
      <c r="D43" s="2">
        <v>26300</v>
      </c>
      <c r="E43" s="1">
        <v>150.97588978185991</v>
      </c>
      <c r="F43" s="2">
        <v>174.2</v>
      </c>
      <c r="G43" s="2">
        <v>174.2</v>
      </c>
    </row>
    <row r="44" spans="3:14" x14ac:dyDescent="0.2">
      <c r="C44" s="2">
        <v>27</v>
      </c>
      <c r="D44" s="2">
        <v>27300</v>
      </c>
      <c r="E44" s="1">
        <v>150.91210613598673</v>
      </c>
      <c r="F44" s="2">
        <v>180.9</v>
      </c>
      <c r="G44" s="2">
        <v>180.9</v>
      </c>
    </row>
    <row r="45" spans="3:14" x14ac:dyDescent="0.2">
      <c r="C45" s="2">
        <v>28</v>
      </c>
      <c r="D45" s="2">
        <v>28300</v>
      </c>
      <c r="E45" s="1">
        <v>150.85287846481876</v>
      </c>
      <c r="F45" s="2">
        <v>187.6</v>
      </c>
      <c r="G45" s="2">
        <v>187.6</v>
      </c>
    </row>
    <row r="46" spans="3:14" x14ac:dyDescent="0.2">
      <c r="C46" s="2">
        <v>29</v>
      </c>
      <c r="D46" s="2">
        <v>29300</v>
      </c>
      <c r="E46" s="1">
        <v>150.79773546062788</v>
      </c>
      <c r="F46" s="2">
        <v>194.3</v>
      </c>
      <c r="G46" s="2">
        <v>194.3</v>
      </c>
    </row>
    <row r="47" spans="3:14" x14ac:dyDescent="0.2">
      <c r="C47" s="2">
        <v>30</v>
      </c>
      <c r="D47" s="2">
        <v>30300</v>
      </c>
      <c r="E47" s="1">
        <v>150.74626865671641</v>
      </c>
      <c r="F47" s="2">
        <v>201</v>
      </c>
      <c r="G47" s="2">
        <v>201</v>
      </c>
    </row>
    <row r="48" spans="3:14" x14ac:dyDescent="0.2">
      <c r="C48" s="2">
        <v>31</v>
      </c>
      <c r="D48" s="2">
        <v>31330</v>
      </c>
      <c r="E48" s="1">
        <v>150.8425613866153</v>
      </c>
      <c r="F48" s="2">
        <v>207.7</v>
      </c>
      <c r="G48" s="2">
        <v>207.7</v>
      </c>
    </row>
    <row r="49" spans="3:7" x14ac:dyDescent="0.2">
      <c r="C49" s="2">
        <v>32</v>
      </c>
      <c r="D49" s="2">
        <v>32360</v>
      </c>
      <c r="E49" s="1">
        <v>150.93283582089552</v>
      </c>
      <c r="F49" s="2">
        <v>214.4</v>
      </c>
      <c r="G49" s="2">
        <v>214.4</v>
      </c>
    </row>
    <row r="50" spans="3:7" x14ac:dyDescent="0.2">
      <c r="C50" s="2">
        <v>33</v>
      </c>
      <c r="D50" s="2">
        <v>33390</v>
      </c>
      <c r="E50" s="1">
        <v>151.01763907734056</v>
      </c>
      <c r="F50" s="2">
        <v>221.1</v>
      </c>
      <c r="G50" s="2">
        <v>221.1</v>
      </c>
    </row>
    <row r="51" spans="3:7" x14ac:dyDescent="0.2">
      <c r="C51" s="2">
        <v>34</v>
      </c>
      <c r="D51" s="2">
        <v>34420</v>
      </c>
      <c r="E51" s="1">
        <v>151.0974539069359</v>
      </c>
      <c r="F51" s="2">
        <v>227.8</v>
      </c>
      <c r="G51" s="2">
        <v>227.8</v>
      </c>
    </row>
    <row r="52" spans="3:7" x14ac:dyDescent="0.2">
      <c r="C52" s="2">
        <v>35</v>
      </c>
      <c r="D52" s="2">
        <v>35450</v>
      </c>
      <c r="E52" s="1">
        <v>151.1727078891258</v>
      </c>
      <c r="F52" s="2">
        <v>234.5</v>
      </c>
      <c r="G52" s="2">
        <v>234.5</v>
      </c>
    </row>
    <row r="53" spans="3:7" x14ac:dyDescent="0.2">
      <c r="C53" s="2">
        <v>36</v>
      </c>
      <c r="D53" s="2">
        <v>36480</v>
      </c>
      <c r="E53" s="1">
        <v>151.24378109452735</v>
      </c>
      <c r="F53" s="2">
        <v>241.2</v>
      </c>
      <c r="G53" s="2">
        <v>241.2</v>
      </c>
    </row>
    <row r="54" spans="3:7" x14ac:dyDescent="0.2">
      <c r="C54" s="2">
        <v>37</v>
      </c>
      <c r="D54" s="2">
        <v>37510</v>
      </c>
      <c r="E54" s="1">
        <v>151.31101250504236</v>
      </c>
      <c r="F54" s="2">
        <v>247.9</v>
      </c>
      <c r="G54" s="2">
        <v>247.9</v>
      </c>
    </row>
    <row r="55" spans="3:7" x14ac:dyDescent="0.2">
      <c r="C55" s="2">
        <v>38</v>
      </c>
      <c r="D55" s="2">
        <v>38540</v>
      </c>
      <c r="E55" s="1">
        <v>151.37470542026708</v>
      </c>
      <c r="F55" s="2">
        <v>254.6</v>
      </c>
      <c r="G55" s="2">
        <v>254.6</v>
      </c>
    </row>
    <row r="56" spans="3:7" x14ac:dyDescent="0.2">
      <c r="C56" s="2">
        <v>39</v>
      </c>
      <c r="D56" s="2">
        <v>39570</v>
      </c>
      <c r="E56" s="1">
        <v>151.43513203214695</v>
      </c>
      <c r="F56" s="2">
        <v>261.3</v>
      </c>
      <c r="G56" s="2">
        <v>261.3</v>
      </c>
    </row>
    <row r="57" spans="3:7" x14ac:dyDescent="0.2">
      <c r="C57" s="2">
        <v>40</v>
      </c>
      <c r="D57" s="2">
        <v>40600</v>
      </c>
      <c r="E57" s="1">
        <v>151.49253731343285</v>
      </c>
      <c r="F57" s="2">
        <v>268</v>
      </c>
      <c r="G57" s="2">
        <v>268</v>
      </c>
    </row>
    <row r="58" spans="3:7" x14ac:dyDescent="0.2">
      <c r="C58" s="2">
        <v>41</v>
      </c>
      <c r="D58" s="2">
        <v>41700</v>
      </c>
      <c r="E58" s="1">
        <v>151.80196578085184</v>
      </c>
      <c r="F58" s="2">
        <v>274.7</v>
      </c>
      <c r="G58" s="2">
        <v>274.7</v>
      </c>
    </row>
    <row r="59" spans="3:7" x14ac:dyDescent="0.2">
      <c r="C59" s="2">
        <v>42</v>
      </c>
      <c r="D59" s="2">
        <v>42800</v>
      </c>
      <c r="E59" s="1">
        <v>152.09665955934611</v>
      </c>
      <c r="F59" s="2">
        <v>281.39999999999998</v>
      </c>
      <c r="G59" s="2">
        <v>281.39999999999998</v>
      </c>
    </row>
    <row r="60" spans="3:7" x14ac:dyDescent="0.2">
      <c r="C60" s="2">
        <v>43</v>
      </c>
      <c r="D60" s="2">
        <v>43900</v>
      </c>
      <c r="E60" s="1">
        <v>152.37764665046856</v>
      </c>
      <c r="F60" s="2">
        <v>288.10000000000002</v>
      </c>
      <c r="G60" s="2">
        <v>288.10000000000002</v>
      </c>
    </row>
    <row r="61" spans="3:7" x14ac:dyDescent="0.2">
      <c r="C61" s="2">
        <v>44</v>
      </c>
      <c r="D61" s="2">
        <v>45000</v>
      </c>
      <c r="E61" s="1">
        <v>152.64586160108547</v>
      </c>
      <c r="F61" s="2">
        <v>294.8</v>
      </c>
      <c r="G61" s="2">
        <v>294.8</v>
      </c>
    </row>
    <row r="62" spans="3:7" x14ac:dyDescent="0.2">
      <c r="C62" s="2">
        <v>45</v>
      </c>
      <c r="D62" s="2">
        <v>46100</v>
      </c>
      <c r="E62" s="1">
        <v>152.90215588723052</v>
      </c>
      <c r="F62" s="2">
        <v>301.5</v>
      </c>
      <c r="G62" s="2">
        <v>301.5</v>
      </c>
    </row>
    <row r="63" spans="3:7" x14ac:dyDescent="0.2">
      <c r="C63" s="2">
        <v>46</v>
      </c>
      <c r="D63" s="2">
        <v>47200</v>
      </c>
      <c r="E63" s="1">
        <v>153.14730694354316</v>
      </c>
      <c r="F63" s="2">
        <v>308.2</v>
      </c>
      <c r="G63" s="2">
        <v>308.2</v>
      </c>
    </row>
    <row r="64" spans="3:7" x14ac:dyDescent="0.2">
      <c r="C64" s="2">
        <v>47</v>
      </c>
      <c r="D64" s="2">
        <v>48300</v>
      </c>
      <c r="E64" s="1">
        <v>153.38202604001268</v>
      </c>
      <c r="F64" s="2">
        <v>314.89999999999998</v>
      </c>
      <c r="G64" s="2">
        <v>314.89999999999998</v>
      </c>
    </row>
    <row r="65" spans="3:7" x14ac:dyDescent="0.2">
      <c r="C65" s="2">
        <v>48</v>
      </c>
      <c r="D65" s="2">
        <v>49400</v>
      </c>
      <c r="E65" s="1">
        <v>153.60696517412933</v>
      </c>
      <c r="F65" s="2">
        <v>321.60000000000002</v>
      </c>
      <c r="G65" s="2">
        <v>321.60000000000002</v>
      </c>
    </row>
    <row r="66" spans="3:7" x14ac:dyDescent="0.2">
      <c r="C66" s="2">
        <v>49</v>
      </c>
      <c r="D66" s="2">
        <v>50500</v>
      </c>
      <c r="E66" s="1">
        <v>153.82272311909838</v>
      </c>
      <c r="F66" s="2">
        <v>328.3</v>
      </c>
      <c r="G66" s="2">
        <v>328.3</v>
      </c>
    </row>
    <row r="67" spans="3:7" x14ac:dyDescent="0.2">
      <c r="C67" s="2">
        <v>50</v>
      </c>
      <c r="D67" s="2">
        <v>51600</v>
      </c>
      <c r="E67" s="1">
        <v>154.02985074626866</v>
      </c>
      <c r="F67" s="2">
        <v>335</v>
      </c>
      <c r="G67" s="2">
        <v>335</v>
      </c>
    </row>
    <row r="68" spans="3:7" x14ac:dyDescent="0.2">
      <c r="C68" s="2">
        <v>51</v>
      </c>
      <c r="D68" s="2">
        <v>52690</v>
      </c>
      <c r="E68" s="1">
        <v>154.19959028387476</v>
      </c>
      <c r="F68" s="2">
        <v>341.7</v>
      </c>
      <c r="G68" s="2">
        <v>341.7</v>
      </c>
    </row>
    <row r="69" spans="3:7" x14ac:dyDescent="0.2">
      <c r="C69" s="2">
        <v>52</v>
      </c>
      <c r="D69" s="2">
        <v>53780</v>
      </c>
      <c r="E69" s="1">
        <v>154.36280137772673</v>
      </c>
      <c r="F69" s="2">
        <v>348.4</v>
      </c>
      <c r="G69" s="2">
        <v>348.4</v>
      </c>
    </row>
    <row r="70" spans="3:7" x14ac:dyDescent="0.2">
      <c r="C70" s="2">
        <v>53</v>
      </c>
      <c r="D70" s="2">
        <v>54870</v>
      </c>
      <c r="E70" s="1">
        <v>154.5198535623768</v>
      </c>
      <c r="F70" s="2">
        <v>355.1</v>
      </c>
      <c r="G70" s="2">
        <v>355.1</v>
      </c>
    </row>
    <row r="71" spans="3:7" x14ac:dyDescent="0.2">
      <c r="C71" s="2">
        <v>54</v>
      </c>
      <c r="D71" s="2">
        <v>55960</v>
      </c>
      <c r="E71" s="1">
        <v>154.67108899944719</v>
      </c>
      <c r="F71" s="2">
        <v>361.8</v>
      </c>
      <c r="G71" s="2">
        <v>361.8</v>
      </c>
    </row>
    <row r="72" spans="3:7" x14ac:dyDescent="0.2">
      <c r="C72" s="2">
        <v>55</v>
      </c>
      <c r="D72" s="2">
        <v>57050</v>
      </c>
      <c r="E72" s="1">
        <v>154.81682496607868</v>
      </c>
      <c r="F72" s="2">
        <v>368.5</v>
      </c>
      <c r="G72" s="2">
        <v>368.5</v>
      </c>
    </row>
    <row r="73" spans="3:7" x14ac:dyDescent="0.2">
      <c r="C73" s="2">
        <v>56</v>
      </c>
      <c r="D73" s="2">
        <v>58140</v>
      </c>
      <c r="E73" s="1">
        <v>154.95735607675905</v>
      </c>
      <c r="F73" s="2">
        <v>375.2</v>
      </c>
      <c r="G73" s="2">
        <v>375.2</v>
      </c>
    </row>
    <row r="74" spans="3:7" x14ac:dyDescent="0.2">
      <c r="C74" s="2">
        <v>57</v>
      </c>
      <c r="D74" s="2">
        <v>59230</v>
      </c>
      <c r="E74" s="1">
        <v>155.0929562712752</v>
      </c>
      <c r="F74" s="2">
        <v>381.9</v>
      </c>
      <c r="G74" s="2">
        <v>381.9</v>
      </c>
    </row>
    <row r="75" spans="3:7" x14ac:dyDescent="0.2">
      <c r="C75" s="2">
        <v>58</v>
      </c>
      <c r="D75" s="2">
        <v>60320</v>
      </c>
      <c r="E75" s="1">
        <v>155.22388059701493</v>
      </c>
      <c r="F75" s="2">
        <v>388.6</v>
      </c>
      <c r="G75" s="2">
        <v>388.6</v>
      </c>
    </row>
    <row r="76" spans="3:7" x14ac:dyDescent="0.2">
      <c r="C76" s="2">
        <v>59</v>
      </c>
      <c r="D76" s="2">
        <v>61410</v>
      </c>
      <c r="E76" s="1">
        <v>155.3503668100177</v>
      </c>
      <c r="F76" s="2">
        <v>395.3</v>
      </c>
      <c r="G76" s="2">
        <v>395.3</v>
      </c>
    </row>
    <row r="77" spans="3:7" x14ac:dyDescent="0.2">
      <c r="C77" s="2">
        <v>60</v>
      </c>
      <c r="D77" s="2">
        <v>62500</v>
      </c>
      <c r="E77" s="1">
        <v>155.4726368159204</v>
      </c>
      <c r="F77" s="2">
        <v>402</v>
      </c>
      <c r="G77" s="2">
        <v>402</v>
      </c>
    </row>
    <row r="78" spans="3:7" x14ac:dyDescent="0.2">
      <c r="C78" s="2">
        <v>61</v>
      </c>
      <c r="D78" s="2">
        <v>63590</v>
      </c>
      <c r="E78" s="1">
        <v>155.59089796917056</v>
      </c>
      <c r="F78" s="2">
        <v>408.7</v>
      </c>
      <c r="G78" s="2">
        <v>408.7</v>
      </c>
    </row>
    <row r="79" spans="3:7" x14ac:dyDescent="0.2">
      <c r="C79" s="2">
        <v>62</v>
      </c>
      <c r="D79" s="2">
        <v>64680</v>
      </c>
      <c r="E79" s="1">
        <v>155.70534424650938</v>
      </c>
      <c r="F79" s="2">
        <v>415.4</v>
      </c>
      <c r="G79" s="2">
        <v>415.4</v>
      </c>
    </row>
    <row r="80" spans="3:7" x14ac:dyDescent="0.2">
      <c r="C80" s="2">
        <v>63</v>
      </c>
      <c r="D80" s="2">
        <v>65770</v>
      </c>
      <c r="E80" s="1">
        <v>155.81615730869461</v>
      </c>
      <c r="F80" s="2">
        <v>422.1</v>
      </c>
      <c r="G80" s="2">
        <v>422.1</v>
      </c>
    </row>
    <row r="81" spans="3:7" x14ac:dyDescent="0.2">
      <c r="C81" s="2">
        <v>64</v>
      </c>
      <c r="D81" s="2">
        <v>66860</v>
      </c>
      <c r="E81" s="1">
        <v>155.92350746268656</v>
      </c>
      <c r="F81" s="2">
        <v>428.8</v>
      </c>
      <c r="G81" s="2">
        <v>428.8</v>
      </c>
    </row>
    <row r="82" spans="3:7" x14ac:dyDescent="0.2">
      <c r="C82" s="2">
        <v>65</v>
      </c>
      <c r="D82" s="2">
        <v>67950</v>
      </c>
      <c r="E82" s="1">
        <v>156.02755453501723</v>
      </c>
      <c r="F82" s="2">
        <v>435.5</v>
      </c>
      <c r="G82" s="2">
        <v>435.5</v>
      </c>
    </row>
    <row r="83" spans="3:7" x14ac:dyDescent="0.2">
      <c r="C83" s="2">
        <v>66</v>
      </c>
      <c r="D83" s="2">
        <v>69040</v>
      </c>
      <c r="E83" s="1">
        <v>156.12844866576211</v>
      </c>
      <c r="F83" s="2">
        <v>442.2</v>
      </c>
      <c r="G83" s="2">
        <v>442.2</v>
      </c>
    </row>
    <row r="84" spans="3:7" x14ac:dyDescent="0.2">
      <c r="C84" s="2">
        <v>67</v>
      </c>
      <c r="D84" s="2">
        <v>70130</v>
      </c>
      <c r="E84" s="1">
        <v>156.2263310314101</v>
      </c>
      <c r="F84" s="2">
        <v>448.9</v>
      </c>
      <c r="G84" s="2">
        <v>448.9</v>
      </c>
    </row>
    <row r="85" spans="3:7" x14ac:dyDescent="0.2">
      <c r="C85" s="2">
        <v>68</v>
      </c>
      <c r="D85" s="2">
        <v>71220</v>
      </c>
      <c r="E85" s="1">
        <v>156.32133450395082</v>
      </c>
      <c r="F85" s="2">
        <v>455.6</v>
      </c>
      <c r="G85" s="2">
        <v>455.6</v>
      </c>
    </row>
    <row r="86" spans="3:7" x14ac:dyDescent="0.2">
      <c r="C86" s="2">
        <v>69</v>
      </c>
      <c r="D86" s="2">
        <v>72310</v>
      </c>
      <c r="E86" s="1">
        <v>156.4135842526498</v>
      </c>
      <c r="F86" s="2">
        <v>462.3</v>
      </c>
      <c r="G86" s="2">
        <v>462.3</v>
      </c>
    </row>
    <row r="87" spans="3:7" x14ac:dyDescent="0.2">
      <c r="C87" s="2">
        <v>70</v>
      </c>
      <c r="D87" s="2">
        <v>73400</v>
      </c>
      <c r="E87" s="1">
        <v>156.50319829424308</v>
      </c>
      <c r="F87" s="2">
        <v>469</v>
      </c>
      <c r="G87" s="2">
        <v>469</v>
      </c>
    </row>
    <row r="88" spans="3:7" x14ac:dyDescent="0.2">
      <c r="C88" s="2">
        <v>71</v>
      </c>
      <c r="D88" s="2">
        <v>74500</v>
      </c>
      <c r="E88" s="1">
        <v>156.6113096489384</v>
      </c>
      <c r="F88" s="2">
        <v>475.7</v>
      </c>
      <c r="G88" s="2">
        <v>475.7</v>
      </c>
    </row>
    <row r="89" spans="3:7" x14ac:dyDescent="0.2">
      <c r="C89" s="2">
        <v>72</v>
      </c>
      <c r="D89" s="2">
        <v>75600</v>
      </c>
      <c r="E89" s="1">
        <v>156.71641791044775</v>
      </c>
      <c r="F89" s="2">
        <v>482.4</v>
      </c>
      <c r="G89" s="2">
        <v>482.4</v>
      </c>
    </row>
    <row r="90" spans="3:7" x14ac:dyDescent="0.2">
      <c r="C90" s="2">
        <v>73</v>
      </c>
      <c r="D90" s="2">
        <v>76700</v>
      </c>
      <c r="E90" s="1">
        <v>156.81864649355958</v>
      </c>
      <c r="F90" s="2">
        <v>489.1</v>
      </c>
      <c r="G90" s="2">
        <v>489.1</v>
      </c>
    </row>
    <row r="91" spans="3:7" x14ac:dyDescent="0.2">
      <c r="C91" s="2">
        <v>74</v>
      </c>
      <c r="D91" s="2">
        <v>77800</v>
      </c>
      <c r="E91" s="1">
        <v>156.91811214199274</v>
      </c>
      <c r="F91" s="2">
        <v>495.8</v>
      </c>
      <c r="G91" s="2">
        <v>495.8</v>
      </c>
    </row>
    <row r="92" spans="3:7" x14ac:dyDescent="0.2">
      <c r="C92" s="2">
        <v>75</v>
      </c>
      <c r="D92" s="2">
        <v>78900</v>
      </c>
      <c r="E92" s="1">
        <v>157.01492537313433</v>
      </c>
      <c r="F92" s="2">
        <v>502.5</v>
      </c>
      <c r="G92" s="2">
        <v>502.5</v>
      </c>
    </row>
    <row r="93" spans="3:7" x14ac:dyDescent="0.2">
      <c r="C93" s="2">
        <v>76</v>
      </c>
      <c r="D93" s="2">
        <v>80000</v>
      </c>
      <c r="E93" s="1">
        <v>157.10919088766693</v>
      </c>
      <c r="F93" s="2">
        <v>509.2</v>
      </c>
      <c r="G93" s="2">
        <v>509.2</v>
      </c>
    </row>
    <row r="94" spans="3:7" x14ac:dyDescent="0.2">
      <c r="C94" s="2">
        <v>77</v>
      </c>
      <c r="D94" s="2">
        <v>81100</v>
      </c>
      <c r="E94" s="1">
        <v>157.20100794727662</v>
      </c>
      <c r="F94" s="2">
        <v>515.9</v>
      </c>
      <c r="G94" s="2">
        <v>515.9</v>
      </c>
    </row>
    <row r="95" spans="3:7" x14ac:dyDescent="0.2">
      <c r="C95" s="2">
        <v>78</v>
      </c>
      <c r="D95" s="2">
        <v>82200</v>
      </c>
      <c r="E95" s="1">
        <v>157.29047072330653</v>
      </c>
      <c r="F95" s="2">
        <v>522.6</v>
      </c>
      <c r="G95" s="2">
        <v>522.6</v>
      </c>
    </row>
    <row r="96" spans="3:7" x14ac:dyDescent="0.2">
      <c r="C96" s="2">
        <v>79</v>
      </c>
      <c r="D96" s="2">
        <v>83300</v>
      </c>
      <c r="E96" s="1">
        <v>157.37766861893064</v>
      </c>
      <c r="F96" s="2">
        <v>529.29999999999995</v>
      </c>
      <c r="G96" s="2">
        <v>529.29999999999995</v>
      </c>
    </row>
    <row r="97" spans="3:7" x14ac:dyDescent="0.2">
      <c r="C97" s="2">
        <v>80</v>
      </c>
      <c r="D97" s="2">
        <v>84400</v>
      </c>
      <c r="E97" s="1">
        <v>157.46268656716418</v>
      </c>
      <c r="F97" s="2">
        <v>536</v>
      </c>
      <c r="G97" s="2">
        <v>536</v>
      </c>
    </row>
    <row r="98" spans="3:7" x14ac:dyDescent="0.2">
      <c r="C98" s="2">
        <v>81</v>
      </c>
      <c r="D98" s="2">
        <v>85510</v>
      </c>
      <c r="E98" s="1">
        <v>157.56403169338492</v>
      </c>
      <c r="F98" s="2">
        <v>542.70000000000005</v>
      </c>
      <c r="G98" s="2">
        <v>542.70000000000005</v>
      </c>
    </row>
    <row r="99" spans="3:7" x14ac:dyDescent="0.2">
      <c r="C99" s="2">
        <v>82</v>
      </c>
      <c r="D99" s="2">
        <v>86620</v>
      </c>
      <c r="E99" s="1">
        <v>157.66290498725883</v>
      </c>
      <c r="F99" s="2">
        <v>549.4</v>
      </c>
      <c r="G99" s="2">
        <v>549.4</v>
      </c>
    </row>
    <row r="100" spans="3:7" x14ac:dyDescent="0.2">
      <c r="C100" s="2">
        <v>83</v>
      </c>
      <c r="D100" s="2">
        <v>87730</v>
      </c>
      <c r="E100" s="1">
        <v>157.75939579212371</v>
      </c>
      <c r="F100" s="2">
        <v>556.1</v>
      </c>
      <c r="G100" s="2">
        <v>556.1</v>
      </c>
    </row>
    <row r="101" spans="3:7" x14ac:dyDescent="0.2">
      <c r="C101" s="2">
        <v>84</v>
      </c>
      <c r="D101" s="2">
        <v>88840</v>
      </c>
      <c r="E101" s="1">
        <v>157.85358919687275</v>
      </c>
      <c r="F101" s="2">
        <v>562.79999999999995</v>
      </c>
      <c r="G101" s="2">
        <v>562.79999999999995</v>
      </c>
    </row>
    <row r="102" spans="3:7" x14ac:dyDescent="0.2">
      <c r="C102" s="2">
        <v>85</v>
      </c>
      <c r="D102" s="2">
        <v>89950</v>
      </c>
      <c r="E102" s="1">
        <v>157.94556628621598</v>
      </c>
      <c r="F102" s="2">
        <v>569.5</v>
      </c>
      <c r="G102" s="2">
        <v>569.5</v>
      </c>
    </row>
    <row r="103" spans="3:7" x14ac:dyDescent="0.2">
      <c r="C103" s="2">
        <v>86</v>
      </c>
      <c r="D103" s="2">
        <v>91060</v>
      </c>
      <c r="E103" s="1">
        <v>158.03540437348141</v>
      </c>
      <c r="F103" s="2">
        <v>576.20000000000005</v>
      </c>
      <c r="G103" s="2">
        <v>576.20000000000005</v>
      </c>
    </row>
    <row r="104" spans="3:7" x14ac:dyDescent="0.2">
      <c r="C104" s="2">
        <v>87</v>
      </c>
      <c r="D104" s="2">
        <v>92170</v>
      </c>
      <c r="E104" s="1">
        <v>158.12317721736147</v>
      </c>
      <c r="F104" s="2">
        <v>582.9</v>
      </c>
      <c r="G104" s="2">
        <v>582.9</v>
      </c>
    </row>
    <row r="105" spans="3:7" x14ac:dyDescent="0.2">
      <c r="C105" s="2">
        <v>88</v>
      </c>
      <c r="D105" s="2">
        <v>93280</v>
      </c>
      <c r="E105" s="1">
        <v>158.20895522388059</v>
      </c>
      <c r="F105" s="2">
        <v>589.6</v>
      </c>
      <c r="G105" s="2">
        <v>589.6</v>
      </c>
    </row>
    <row r="106" spans="3:7" x14ac:dyDescent="0.2">
      <c r="C106" s="2">
        <v>89</v>
      </c>
      <c r="D106" s="2">
        <v>94390</v>
      </c>
      <c r="E106" s="1">
        <v>158.29280563474759</v>
      </c>
      <c r="F106" s="2">
        <v>596.29999999999995</v>
      </c>
      <c r="G106" s="2">
        <v>596.29999999999995</v>
      </c>
    </row>
    <row r="107" spans="3:7" x14ac:dyDescent="0.2">
      <c r="C107" s="2">
        <v>90</v>
      </c>
      <c r="D107" s="2">
        <v>95500</v>
      </c>
      <c r="E107" s="1">
        <v>158.37479270315092</v>
      </c>
      <c r="F107" s="2">
        <v>603</v>
      </c>
      <c r="G107" s="2">
        <v>603</v>
      </c>
    </row>
    <row r="108" spans="3:7" x14ac:dyDescent="0.2">
      <c r="C108" s="2">
        <v>91</v>
      </c>
      <c r="D108" s="2">
        <v>96610</v>
      </c>
      <c r="E108" s="1">
        <v>158.45497785796292</v>
      </c>
      <c r="F108" s="2">
        <v>609.70000000000005</v>
      </c>
      <c r="G108" s="2">
        <v>609.70000000000005</v>
      </c>
    </row>
    <row r="109" spans="3:7" x14ac:dyDescent="0.2">
      <c r="C109" s="2">
        <v>92</v>
      </c>
      <c r="D109" s="2">
        <v>97720</v>
      </c>
      <c r="E109" s="1">
        <v>158.53341985723557</v>
      </c>
      <c r="F109" s="2">
        <v>616.4</v>
      </c>
      <c r="G109" s="2">
        <v>616.4</v>
      </c>
    </row>
    <row r="110" spans="3:7" x14ac:dyDescent="0.2">
      <c r="C110" s="2">
        <v>93</v>
      </c>
      <c r="D110" s="2">
        <v>98830</v>
      </c>
      <c r="E110" s="1">
        <v>158.61017493179264</v>
      </c>
      <c r="F110" s="2">
        <v>623.1</v>
      </c>
      <c r="G110" s="2">
        <v>623.1</v>
      </c>
    </row>
    <row r="111" spans="3:7" x14ac:dyDescent="0.2">
      <c r="C111" s="2">
        <v>94</v>
      </c>
      <c r="D111" s="2">
        <v>99940</v>
      </c>
      <c r="E111" s="1">
        <v>158.68529691965702</v>
      </c>
      <c r="F111" s="2">
        <v>629.79999999999995</v>
      </c>
      <c r="G111" s="2">
        <v>629.79999999999995</v>
      </c>
    </row>
    <row r="112" spans="3:7" x14ac:dyDescent="0.2">
      <c r="C112" s="2">
        <v>95</v>
      </c>
      <c r="D112" s="2">
        <v>101050</v>
      </c>
      <c r="E112" s="1">
        <v>158.75883739198744</v>
      </c>
      <c r="F112" s="2">
        <v>636.5</v>
      </c>
      <c r="G112" s="2">
        <v>636.5</v>
      </c>
    </row>
    <row r="113" spans="3:7" x14ac:dyDescent="0.2">
      <c r="C113" s="2">
        <v>96</v>
      </c>
      <c r="D113" s="2">
        <v>102160</v>
      </c>
      <c r="E113" s="1">
        <v>158.83084577114425</v>
      </c>
      <c r="F113" s="2">
        <v>643.20000000000005</v>
      </c>
      <c r="G113" s="2">
        <v>643.20000000000005</v>
      </c>
    </row>
    <row r="114" spans="3:7" x14ac:dyDescent="0.2">
      <c r="C114" s="2">
        <v>97</v>
      </c>
      <c r="D114" s="2">
        <v>103270</v>
      </c>
      <c r="E114" s="1">
        <v>158.90136944145254</v>
      </c>
      <c r="F114" s="2">
        <v>649.9</v>
      </c>
      <c r="G114" s="2">
        <v>649.9</v>
      </c>
    </row>
    <row r="115" spans="3:7" x14ac:dyDescent="0.2">
      <c r="C115" s="2">
        <v>98</v>
      </c>
      <c r="D115" s="2">
        <v>104380</v>
      </c>
      <c r="E115" s="1">
        <v>158.97045385318305</v>
      </c>
      <c r="F115" s="2">
        <v>656.6</v>
      </c>
      <c r="G115" s="2">
        <v>656.6</v>
      </c>
    </row>
    <row r="116" spans="3:7" x14ac:dyDescent="0.2">
      <c r="C116" s="2">
        <v>99</v>
      </c>
      <c r="D116" s="2">
        <v>105490</v>
      </c>
      <c r="E116" s="1">
        <v>159.03814262023215</v>
      </c>
      <c r="F116" s="2">
        <v>663.3</v>
      </c>
      <c r="G116" s="2">
        <v>663.3</v>
      </c>
    </row>
    <row r="117" spans="3:7" x14ac:dyDescent="0.2">
      <c r="C117" s="2">
        <v>100</v>
      </c>
      <c r="D117" s="2">
        <v>106600</v>
      </c>
      <c r="E117" s="1">
        <v>159.1044776119403</v>
      </c>
      <c r="F117" s="2">
        <v>670</v>
      </c>
      <c r="G117" s="2">
        <v>670</v>
      </c>
    </row>
    <row r="118" spans="3:7" x14ac:dyDescent="0.2">
      <c r="C118" s="2">
        <v>101</v>
      </c>
      <c r="D118" s="2">
        <v>107730</v>
      </c>
      <c r="E118" s="1">
        <v>159.19905423378157</v>
      </c>
      <c r="F118" s="2">
        <v>676.7</v>
      </c>
      <c r="G118" s="2">
        <v>676.7</v>
      </c>
    </row>
    <row r="119" spans="3:7" x14ac:dyDescent="0.2">
      <c r="C119" s="2">
        <v>102</v>
      </c>
      <c r="D119" s="2">
        <v>108860</v>
      </c>
      <c r="E119" s="1">
        <v>159.29177641205737</v>
      </c>
      <c r="F119" s="2">
        <v>683.4</v>
      </c>
      <c r="G119" s="2">
        <v>683.4</v>
      </c>
    </row>
    <row r="120" spans="3:7" x14ac:dyDescent="0.2">
      <c r="C120" s="2">
        <v>103</v>
      </c>
      <c r="D120" s="2">
        <v>109990</v>
      </c>
      <c r="E120" s="1">
        <v>159.38269815968701</v>
      </c>
      <c r="F120" s="2">
        <v>690.1</v>
      </c>
      <c r="G120" s="2">
        <v>690.1</v>
      </c>
    </row>
    <row r="121" spans="3:7" x14ac:dyDescent="0.2">
      <c r="C121" s="2">
        <v>104</v>
      </c>
      <c r="D121" s="2">
        <v>111120</v>
      </c>
      <c r="E121" s="1">
        <v>159.47187141216992</v>
      </c>
      <c r="F121" s="2">
        <v>696.8</v>
      </c>
      <c r="G121" s="2">
        <v>696.8</v>
      </c>
    </row>
    <row r="122" spans="3:7" x14ac:dyDescent="0.2">
      <c r="C122" s="2">
        <v>105</v>
      </c>
      <c r="D122" s="2">
        <v>112250</v>
      </c>
      <c r="E122" s="1">
        <v>159.55934612651029</v>
      </c>
      <c r="F122" s="2">
        <v>703.5</v>
      </c>
      <c r="G122" s="2">
        <v>703.5</v>
      </c>
    </row>
    <row r="123" spans="3:7" x14ac:dyDescent="0.2">
      <c r="C123" s="2">
        <v>106</v>
      </c>
      <c r="D123" s="2">
        <v>113380</v>
      </c>
      <c r="E123" s="1">
        <v>159.64517037454237</v>
      </c>
      <c r="F123" s="2">
        <v>710.2</v>
      </c>
      <c r="G123" s="2">
        <v>710.2</v>
      </c>
    </row>
    <row r="124" spans="3:7" x14ac:dyDescent="0.2">
      <c r="C124" s="2">
        <v>107</v>
      </c>
      <c r="D124" s="2">
        <v>114510</v>
      </c>
      <c r="E124" s="1">
        <v>159.72939043102247</v>
      </c>
      <c r="F124" s="2">
        <v>716.9</v>
      </c>
      <c r="G124" s="2">
        <v>716.9</v>
      </c>
    </row>
    <row r="125" spans="3:7" x14ac:dyDescent="0.2">
      <c r="C125" s="2">
        <v>108</v>
      </c>
      <c r="D125" s="2">
        <v>115640</v>
      </c>
      <c r="E125" s="1">
        <v>159.81205085682697</v>
      </c>
      <c r="F125" s="2">
        <v>723.6</v>
      </c>
      <c r="G125" s="2">
        <v>723.6</v>
      </c>
    </row>
    <row r="126" spans="3:7" x14ac:dyDescent="0.2">
      <c r="C126" s="2">
        <v>109</v>
      </c>
      <c r="D126" s="2">
        <v>116770</v>
      </c>
      <c r="E126" s="1">
        <v>159.89319457757085</v>
      </c>
      <c r="F126" s="2">
        <v>730.3</v>
      </c>
      <c r="G126" s="2">
        <v>730.3</v>
      </c>
    </row>
    <row r="127" spans="3:7" x14ac:dyDescent="0.2">
      <c r="C127" s="2">
        <v>110</v>
      </c>
      <c r="D127" s="2">
        <v>117900</v>
      </c>
      <c r="E127" s="1">
        <v>159.97286295793759</v>
      </c>
      <c r="F127" s="2">
        <v>737</v>
      </c>
      <c r="G127" s="2">
        <v>737</v>
      </c>
    </row>
    <row r="128" spans="3:7" x14ac:dyDescent="0.2">
      <c r="C128" s="2">
        <v>111</v>
      </c>
      <c r="D128" s="2">
        <v>119090</v>
      </c>
      <c r="E128" s="1">
        <v>160.13177356460938</v>
      </c>
      <c r="F128" s="2">
        <v>743.7</v>
      </c>
      <c r="G128" s="2">
        <v>743.7</v>
      </c>
    </row>
    <row r="129" spans="3:7" x14ac:dyDescent="0.2">
      <c r="C129" s="2">
        <v>112</v>
      </c>
      <c r="D129" s="2">
        <v>120280</v>
      </c>
      <c r="E129" s="1">
        <v>160.28784648187633</v>
      </c>
      <c r="F129" s="2">
        <v>750.4</v>
      </c>
      <c r="G129" s="2">
        <v>750.4</v>
      </c>
    </row>
    <row r="130" spans="3:7" x14ac:dyDescent="0.2">
      <c r="C130" s="2">
        <v>113</v>
      </c>
      <c r="D130" s="2">
        <v>121470</v>
      </c>
      <c r="E130" s="1">
        <v>160.44115704662528</v>
      </c>
      <c r="F130" s="2">
        <v>757.1</v>
      </c>
      <c r="G130" s="2">
        <v>757.1</v>
      </c>
    </row>
    <row r="131" spans="3:7" x14ac:dyDescent="0.2">
      <c r="C131" s="2">
        <v>114</v>
      </c>
      <c r="D131" s="2">
        <v>122660</v>
      </c>
      <c r="E131" s="1">
        <v>160.59177795234353</v>
      </c>
      <c r="F131" s="2">
        <v>763.8</v>
      </c>
      <c r="G131" s="2">
        <v>763.8</v>
      </c>
    </row>
    <row r="132" spans="3:7" x14ac:dyDescent="0.2">
      <c r="C132" s="2">
        <v>115</v>
      </c>
      <c r="D132" s="2">
        <v>123850</v>
      </c>
      <c r="E132" s="1">
        <v>160.73977936404933</v>
      </c>
      <c r="F132" s="2">
        <v>770.5</v>
      </c>
      <c r="G132" s="2">
        <v>770.5</v>
      </c>
    </row>
    <row r="133" spans="3:7" x14ac:dyDescent="0.2">
      <c r="C133" s="2">
        <v>116</v>
      </c>
      <c r="D133" s="2">
        <v>125040</v>
      </c>
      <c r="E133" s="1">
        <v>160.8852290272774</v>
      </c>
      <c r="F133" s="2">
        <v>777.2</v>
      </c>
      <c r="G133" s="2">
        <v>777.2</v>
      </c>
    </row>
    <row r="134" spans="3:7" x14ac:dyDescent="0.2">
      <c r="C134" s="2">
        <v>117</v>
      </c>
      <c r="D134" s="2">
        <v>126230</v>
      </c>
      <c r="E134" s="1">
        <v>161.02819237147597</v>
      </c>
      <c r="F134" s="2">
        <v>783.9</v>
      </c>
      <c r="G134" s="2">
        <v>783.9</v>
      </c>
    </row>
    <row r="135" spans="3:7" x14ac:dyDescent="0.2">
      <c r="C135" s="2">
        <v>118</v>
      </c>
      <c r="D135" s="2">
        <v>127420</v>
      </c>
      <c r="E135" s="1">
        <v>161.16873260814572</v>
      </c>
      <c r="F135" s="2">
        <v>790.6</v>
      </c>
      <c r="G135" s="2">
        <v>790.6</v>
      </c>
    </row>
    <row r="136" spans="3:7" x14ac:dyDescent="0.2">
      <c r="C136" s="2">
        <v>119</v>
      </c>
      <c r="D136" s="2">
        <v>128610</v>
      </c>
      <c r="E136" s="1">
        <v>161.30691082403109</v>
      </c>
      <c r="F136" s="2">
        <v>797.3</v>
      </c>
      <c r="G136" s="2">
        <v>797.3</v>
      </c>
    </row>
    <row r="137" spans="3:7" x14ac:dyDescent="0.2">
      <c r="C137" s="2">
        <v>120</v>
      </c>
      <c r="D137" s="2">
        <v>129800</v>
      </c>
      <c r="E137" s="1">
        <v>161.44278606965173</v>
      </c>
      <c r="F137" s="2">
        <v>804</v>
      </c>
      <c r="G137" s="2">
        <v>804</v>
      </c>
    </row>
    <row r="138" spans="3:7" x14ac:dyDescent="0.2">
      <c r="C138" s="2">
        <v>121</v>
      </c>
      <c r="D138" s="2">
        <v>131120</v>
      </c>
      <c r="E138" s="1">
        <v>161.73677069199456</v>
      </c>
      <c r="F138" s="2">
        <v>810.7</v>
      </c>
      <c r="G138" s="2">
        <v>810.7</v>
      </c>
    </row>
    <row r="139" spans="3:7" x14ac:dyDescent="0.2">
      <c r="C139" s="2">
        <v>122</v>
      </c>
      <c r="D139" s="2">
        <v>132440</v>
      </c>
      <c r="E139" s="1">
        <v>162.02593589429901</v>
      </c>
      <c r="F139" s="2">
        <v>817.4</v>
      </c>
      <c r="G139" s="2">
        <v>817.4</v>
      </c>
    </row>
    <row r="140" spans="3:7" x14ac:dyDescent="0.2">
      <c r="C140" s="2">
        <v>123</v>
      </c>
      <c r="D140" s="2">
        <v>133760</v>
      </c>
      <c r="E140" s="1">
        <v>162.31039922339522</v>
      </c>
      <c r="F140" s="2">
        <v>824.1</v>
      </c>
      <c r="G140" s="2">
        <v>824.1</v>
      </c>
    </row>
    <row r="141" spans="3:7" x14ac:dyDescent="0.2">
      <c r="C141" s="2">
        <v>124</v>
      </c>
      <c r="D141" s="2">
        <v>135080</v>
      </c>
      <c r="E141" s="1">
        <v>162.59027443428019</v>
      </c>
      <c r="F141" s="2">
        <v>830.8</v>
      </c>
      <c r="G141" s="2">
        <v>830.8</v>
      </c>
    </row>
    <row r="142" spans="3:7" x14ac:dyDescent="0.2">
      <c r="C142" s="2">
        <v>125</v>
      </c>
      <c r="D142" s="2">
        <v>136400</v>
      </c>
      <c r="E142" s="1">
        <v>162.86567164179104</v>
      </c>
      <c r="F142" s="2">
        <v>837.5</v>
      </c>
      <c r="G142" s="2">
        <v>837.5</v>
      </c>
    </row>
    <row r="143" spans="3:7" x14ac:dyDescent="0.2">
      <c r="C143" s="2">
        <v>126</v>
      </c>
      <c r="D143" s="2">
        <v>137720</v>
      </c>
      <c r="E143" s="1">
        <v>163.13669746505568</v>
      </c>
      <c r="F143" s="2">
        <v>844.2</v>
      </c>
      <c r="G143" s="2">
        <v>844.2</v>
      </c>
    </row>
    <row r="144" spans="3:7" x14ac:dyDescent="0.2">
      <c r="C144" s="2">
        <v>127</v>
      </c>
      <c r="D144" s="2">
        <v>139040</v>
      </c>
      <c r="E144" s="1">
        <v>163.40345516511928</v>
      </c>
      <c r="F144" s="2">
        <v>850.9</v>
      </c>
      <c r="G144" s="2">
        <v>850.9</v>
      </c>
    </row>
    <row r="145" spans="3:7" x14ac:dyDescent="0.2">
      <c r="C145" s="2">
        <v>128</v>
      </c>
      <c r="D145" s="2">
        <v>140360</v>
      </c>
      <c r="E145" s="1">
        <v>163.66604477611941</v>
      </c>
      <c r="F145" s="2">
        <v>857.6</v>
      </c>
      <c r="G145" s="2">
        <v>857.6</v>
      </c>
    </row>
    <row r="146" spans="3:7" x14ac:dyDescent="0.2">
      <c r="C146" s="2">
        <v>129</v>
      </c>
      <c r="D146" s="2">
        <v>141680</v>
      </c>
      <c r="E146" s="1">
        <v>163.92456323035981</v>
      </c>
      <c r="F146" s="2">
        <v>864.3</v>
      </c>
      <c r="G146" s="2">
        <v>864.3</v>
      </c>
    </row>
    <row r="147" spans="3:7" x14ac:dyDescent="0.2">
      <c r="C147" s="2">
        <v>130</v>
      </c>
      <c r="D147" s="2">
        <v>143000</v>
      </c>
      <c r="E147" s="1">
        <v>164.17910447761193</v>
      </c>
      <c r="F147" s="2">
        <v>871</v>
      </c>
      <c r="G147" s="2">
        <v>871</v>
      </c>
    </row>
    <row r="148" spans="3:7" x14ac:dyDescent="0.2">
      <c r="C148" s="2">
        <v>131</v>
      </c>
      <c r="D148" s="2">
        <v>144400</v>
      </c>
      <c r="E148" s="1">
        <v>164.52090691580267</v>
      </c>
      <c r="F148" s="2">
        <v>877.7</v>
      </c>
      <c r="G148" s="2">
        <v>877.7</v>
      </c>
    </row>
    <row r="149" spans="3:7" x14ac:dyDescent="0.2">
      <c r="C149" s="2">
        <v>132</v>
      </c>
      <c r="D149" s="2">
        <v>145800</v>
      </c>
      <c r="E149" s="1">
        <v>164.85753052917232</v>
      </c>
      <c r="F149" s="2">
        <v>884.4</v>
      </c>
      <c r="G149" s="2">
        <v>884.4</v>
      </c>
    </row>
    <row r="150" spans="3:7" x14ac:dyDescent="0.2">
      <c r="C150" s="2">
        <v>133</v>
      </c>
      <c r="D150" s="2">
        <v>147200</v>
      </c>
      <c r="E150" s="1">
        <v>165.18909213331835</v>
      </c>
      <c r="F150" s="2">
        <v>891.1</v>
      </c>
      <c r="G150" s="2">
        <v>891.1</v>
      </c>
    </row>
    <row r="151" spans="3:7" x14ac:dyDescent="0.2">
      <c r="C151" s="2">
        <v>134</v>
      </c>
      <c r="D151" s="2">
        <v>148600</v>
      </c>
      <c r="E151" s="1">
        <v>165.5157050568055</v>
      </c>
      <c r="F151" s="2">
        <v>897.8</v>
      </c>
      <c r="G151" s="2">
        <v>897.8</v>
      </c>
    </row>
    <row r="152" spans="3:7" x14ac:dyDescent="0.2">
      <c r="C152" s="2">
        <v>135</v>
      </c>
      <c r="D152" s="2">
        <v>150000</v>
      </c>
      <c r="E152" s="1">
        <v>165.8374792703151</v>
      </c>
      <c r="F152" s="2">
        <v>904.5</v>
      </c>
      <c r="G152" s="2">
        <v>904.5</v>
      </c>
    </row>
    <row r="153" spans="3:7" x14ac:dyDescent="0.2">
      <c r="C153" s="2">
        <v>136</v>
      </c>
      <c r="D153" s="2">
        <v>151400</v>
      </c>
      <c r="E153" s="1">
        <v>166.15452151009657</v>
      </c>
      <c r="F153" s="2">
        <v>911.2</v>
      </c>
      <c r="G153" s="2">
        <v>911.2</v>
      </c>
    </row>
    <row r="154" spans="3:7" x14ac:dyDescent="0.2">
      <c r="C154" s="2">
        <v>137</v>
      </c>
      <c r="D154" s="2">
        <v>152800</v>
      </c>
      <c r="E154" s="1">
        <v>166.46693539601264</v>
      </c>
      <c r="F154" s="2">
        <v>917.9</v>
      </c>
      <c r="G154" s="2">
        <v>917.9</v>
      </c>
    </row>
    <row r="155" spans="3:7" x14ac:dyDescent="0.2">
      <c r="C155" s="2">
        <v>138</v>
      </c>
      <c r="D155" s="2">
        <v>154200</v>
      </c>
      <c r="E155" s="1">
        <v>166.77482154445164</v>
      </c>
      <c r="F155" s="2">
        <v>924.6</v>
      </c>
      <c r="G155" s="2">
        <v>924.6</v>
      </c>
    </row>
    <row r="156" spans="3:7" x14ac:dyDescent="0.2">
      <c r="C156" s="2">
        <v>139</v>
      </c>
      <c r="D156" s="2">
        <v>155600</v>
      </c>
      <c r="E156" s="1">
        <v>167.07827767636635</v>
      </c>
      <c r="F156" s="2">
        <v>931.3</v>
      </c>
      <c r="G156" s="2">
        <v>931.3</v>
      </c>
    </row>
    <row r="157" spans="3:7" x14ac:dyDescent="0.2">
      <c r="C157" s="2">
        <v>140</v>
      </c>
      <c r="D157" s="2">
        <v>157000</v>
      </c>
      <c r="E157" s="1">
        <v>167.37739872068229</v>
      </c>
      <c r="F157" s="2">
        <v>938</v>
      </c>
      <c r="G157" s="2">
        <v>938</v>
      </c>
    </row>
    <row r="158" spans="3:7" x14ac:dyDescent="0.2">
      <c r="C158" s="2">
        <v>141</v>
      </c>
      <c r="D158" s="2">
        <v>158330</v>
      </c>
      <c r="E158" s="1">
        <v>167.59817931618502</v>
      </c>
      <c r="F158" s="2">
        <v>944.7</v>
      </c>
      <c r="G158" s="2">
        <v>944.7</v>
      </c>
    </row>
    <row r="159" spans="3:7" x14ac:dyDescent="0.2">
      <c r="C159" s="2">
        <v>142</v>
      </c>
      <c r="D159" s="2">
        <v>159660</v>
      </c>
      <c r="E159" s="1">
        <v>167.81585032583561</v>
      </c>
      <c r="F159" s="2">
        <v>951.4</v>
      </c>
      <c r="G159" s="2">
        <v>951.4</v>
      </c>
    </row>
    <row r="160" spans="3:7" x14ac:dyDescent="0.2">
      <c r="C160" s="2">
        <v>143</v>
      </c>
      <c r="D160" s="2">
        <v>160990</v>
      </c>
      <c r="E160" s="1">
        <v>168.03047698570086</v>
      </c>
      <c r="F160" s="2">
        <v>958.1</v>
      </c>
      <c r="G160" s="2">
        <v>958.1</v>
      </c>
    </row>
    <row r="161" spans="3:7" x14ac:dyDescent="0.2">
      <c r="C161" s="2">
        <v>144</v>
      </c>
      <c r="D161" s="2">
        <v>162320</v>
      </c>
      <c r="E161" s="1">
        <v>168.24212271973465</v>
      </c>
      <c r="F161" s="2">
        <v>964.8</v>
      </c>
      <c r="G161" s="2">
        <v>964.8</v>
      </c>
    </row>
    <row r="162" spans="3:7" x14ac:dyDescent="0.2">
      <c r="C162" s="2">
        <v>145</v>
      </c>
      <c r="D162" s="2">
        <v>163650</v>
      </c>
      <c r="E162" s="1">
        <v>168.45084920226455</v>
      </c>
      <c r="F162" s="2">
        <v>971.5</v>
      </c>
      <c r="G162" s="2">
        <v>971.5</v>
      </c>
    </row>
    <row r="163" spans="3:7" x14ac:dyDescent="0.2">
      <c r="C163" s="2">
        <v>146</v>
      </c>
      <c r="D163" s="2">
        <v>164980</v>
      </c>
      <c r="E163" s="1">
        <v>168.65671641791045</v>
      </c>
      <c r="F163" s="2">
        <v>978.2</v>
      </c>
      <c r="G163" s="2">
        <v>978.2</v>
      </c>
    </row>
    <row r="164" spans="3:7" x14ac:dyDescent="0.2">
      <c r="C164" s="2">
        <v>147</v>
      </c>
      <c r="D164" s="2">
        <v>166310</v>
      </c>
      <c r="E164" s="1">
        <v>168.85978271905779</v>
      </c>
      <c r="F164" s="2">
        <v>984.9</v>
      </c>
      <c r="G164" s="2">
        <v>984.9</v>
      </c>
    </row>
    <row r="165" spans="3:7" x14ac:dyDescent="0.2">
      <c r="C165" s="2">
        <v>148</v>
      </c>
      <c r="D165" s="2">
        <v>167640</v>
      </c>
      <c r="E165" s="1">
        <v>169.0601048810004</v>
      </c>
      <c r="F165" s="2">
        <v>991.6</v>
      </c>
      <c r="G165" s="2">
        <v>991.6</v>
      </c>
    </row>
    <row r="166" spans="3:7" x14ac:dyDescent="0.2">
      <c r="C166" s="2">
        <v>149</v>
      </c>
      <c r="D166" s="2">
        <v>168970</v>
      </c>
      <c r="E166" s="1">
        <v>169.25773815486326</v>
      </c>
      <c r="F166" s="2">
        <v>998.3</v>
      </c>
      <c r="G166" s="2">
        <v>998.3</v>
      </c>
    </row>
    <row r="167" spans="3:7" x14ac:dyDescent="0.2">
      <c r="C167" s="2">
        <v>150</v>
      </c>
      <c r="D167" s="2">
        <v>170300</v>
      </c>
      <c r="E167" s="1">
        <v>169.45273631840797</v>
      </c>
      <c r="F167" s="2">
        <v>1005</v>
      </c>
      <c r="G167" s="2">
        <v>1005</v>
      </c>
    </row>
    <row r="168" spans="3:7" x14ac:dyDescent="0.2">
      <c r="C168" s="2">
        <v>151</v>
      </c>
      <c r="D168" s="2">
        <v>171650</v>
      </c>
      <c r="E168" s="1">
        <v>169.66492043095778</v>
      </c>
      <c r="F168" s="2">
        <v>1011.7</v>
      </c>
      <c r="G168" s="2">
        <v>1011.7</v>
      </c>
    </row>
    <row r="169" spans="3:7" x14ac:dyDescent="0.2">
      <c r="C169" s="2">
        <v>152</v>
      </c>
      <c r="D169" s="2">
        <v>173000</v>
      </c>
      <c r="E169" s="1">
        <v>169.87431264728988</v>
      </c>
      <c r="F169" s="2">
        <v>1018.4</v>
      </c>
      <c r="G169" s="2">
        <v>1018.4</v>
      </c>
    </row>
    <row r="170" spans="3:7" x14ac:dyDescent="0.2">
      <c r="C170" s="2">
        <v>153</v>
      </c>
      <c r="D170" s="2">
        <v>174350</v>
      </c>
      <c r="E170" s="1">
        <v>170.08096771046726</v>
      </c>
      <c r="F170" s="2">
        <v>1025.0999999999999</v>
      </c>
      <c r="G170" s="2">
        <v>1025.0999999999999</v>
      </c>
    </row>
    <row r="171" spans="3:7" x14ac:dyDescent="0.2">
      <c r="C171" s="2">
        <v>154</v>
      </c>
      <c r="D171" s="2">
        <v>175700</v>
      </c>
      <c r="E171" s="1">
        <v>170.28493894165535</v>
      </c>
      <c r="F171" s="2">
        <v>1031.8</v>
      </c>
      <c r="G171" s="2">
        <v>1031.8</v>
      </c>
    </row>
    <row r="172" spans="3:7" x14ac:dyDescent="0.2">
      <c r="C172" s="2">
        <v>155</v>
      </c>
      <c r="D172" s="2">
        <v>177050</v>
      </c>
      <c r="E172" s="1">
        <v>170.48627828598941</v>
      </c>
      <c r="F172" s="2">
        <v>1038.5</v>
      </c>
      <c r="G172" s="2">
        <v>1038.5</v>
      </c>
    </row>
    <row r="173" spans="3:7" x14ac:dyDescent="0.2">
      <c r="C173" s="2">
        <v>156</v>
      </c>
      <c r="D173" s="2">
        <v>178400</v>
      </c>
      <c r="E173" s="1">
        <v>170.68503635667815</v>
      </c>
      <c r="F173" s="2">
        <v>1045.2</v>
      </c>
      <c r="G173" s="2">
        <v>1045.2</v>
      </c>
    </row>
    <row r="174" spans="3:7" x14ac:dyDescent="0.2">
      <c r="C174" s="2">
        <v>157</v>
      </c>
      <c r="D174" s="2">
        <v>179750</v>
      </c>
      <c r="E174" s="1">
        <v>170.88126247742179</v>
      </c>
      <c r="F174" s="2">
        <v>1051.9000000000001</v>
      </c>
      <c r="G174" s="2">
        <v>1051.9000000000001</v>
      </c>
    </row>
    <row r="175" spans="3:7" x14ac:dyDescent="0.2">
      <c r="C175" s="2">
        <v>158</v>
      </c>
      <c r="D175" s="2">
        <v>181100</v>
      </c>
      <c r="E175" s="1">
        <v>171.07500472321934</v>
      </c>
      <c r="F175" s="2">
        <v>1058.5999999999999</v>
      </c>
      <c r="G175" s="2">
        <v>1058.5999999999999</v>
      </c>
    </row>
    <row r="176" spans="3:7" x14ac:dyDescent="0.2">
      <c r="C176" s="2">
        <v>159</v>
      </c>
      <c r="D176" s="2">
        <v>182450</v>
      </c>
      <c r="E176" s="1">
        <v>171.26630995963578</v>
      </c>
      <c r="F176" s="2">
        <v>1065.3</v>
      </c>
      <c r="G176" s="2">
        <v>1065.3</v>
      </c>
    </row>
    <row r="177" spans="3:7" x14ac:dyDescent="0.2">
      <c r="C177" s="2">
        <v>160</v>
      </c>
      <c r="D177" s="2">
        <v>183800</v>
      </c>
      <c r="E177" s="1">
        <v>171.455223880597</v>
      </c>
      <c r="F177" s="2">
        <v>1072</v>
      </c>
      <c r="G177" s="2">
        <v>1072</v>
      </c>
    </row>
    <row r="178" spans="3:7" x14ac:dyDescent="0.2">
      <c r="C178" s="2">
        <v>161</v>
      </c>
      <c r="D178" s="2">
        <v>185170</v>
      </c>
      <c r="E178" s="1">
        <v>171.66033188096782</v>
      </c>
      <c r="F178" s="2">
        <v>1078.7</v>
      </c>
      <c r="G178" s="2">
        <v>1078.7</v>
      </c>
    </row>
    <row r="179" spans="3:7" x14ac:dyDescent="0.2">
      <c r="C179" s="2">
        <v>162</v>
      </c>
      <c r="D179" s="2">
        <v>186540</v>
      </c>
      <c r="E179" s="1">
        <v>171.8629076838032</v>
      </c>
      <c r="F179" s="2">
        <v>1085.4000000000001</v>
      </c>
      <c r="G179" s="2">
        <v>1085.4000000000001</v>
      </c>
    </row>
    <row r="180" spans="3:7" x14ac:dyDescent="0.2">
      <c r="C180" s="2">
        <v>163</v>
      </c>
      <c r="D180" s="2">
        <v>187910</v>
      </c>
      <c r="E180" s="1">
        <v>172.06299789396573</v>
      </c>
      <c r="F180" s="2">
        <v>1092.0999999999999</v>
      </c>
      <c r="G180" s="2">
        <v>1092.0999999999999</v>
      </c>
    </row>
    <row r="181" spans="3:7" x14ac:dyDescent="0.2">
      <c r="C181" s="2">
        <v>164</v>
      </c>
      <c r="D181" s="2">
        <v>189280</v>
      </c>
      <c r="E181" s="1">
        <v>172.26064797961413</v>
      </c>
      <c r="F181" s="2">
        <v>1098.8</v>
      </c>
      <c r="G181" s="2">
        <v>1098.8</v>
      </c>
    </row>
    <row r="182" spans="3:7" x14ac:dyDescent="0.2">
      <c r="C182" s="2">
        <v>165</v>
      </c>
      <c r="D182" s="2">
        <v>190650</v>
      </c>
      <c r="E182" s="1">
        <v>172.45590230664857</v>
      </c>
      <c r="F182" s="2">
        <v>1105.5</v>
      </c>
      <c r="G182" s="2">
        <v>1105.5</v>
      </c>
    </row>
    <row r="183" spans="3:7" x14ac:dyDescent="0.2">
      <c r="C183" s="2">
        <v>166</v>
      </c>
      <c r="D183" s="2">
        <v>192020</v>
      </c>
      <c r="E183" s="1">
        <v>172.64880417191151</v>
      </c>
      <c r="F183" s="2">
        <v>1112.2</v>
      </c>
      <c r="G183" s="2">
        <v>1112.2</v>
      </c>
    </row>
    <row r="184" spans="3:7" x14ac:dyDescent="0.2">
      <c r="C184" s="2">
        <v>167</v>
      </c>
      <c r="D184" s="2">
        <v>193390</v>
      </c>
      <c r="E184" s="1">
        <v>172.83939583519526</v>
      </c>
      <c r="F184" s="2">
        <v>1118.9000000000001</v>
      </c>
      <c r="G184" s="2">
        <v>1118.9000000000001</v>
      </c>
    </row>
    <row r="185" spans="3:7" x14ac:dyDescent="0.2">
      <c r="C185" s="2">
        <v>168</v>
      </c>
      <c r="D185" s="2">
        <v>194760</v>
      </c>
      <c r="E185" s="1">
        <v>173.02771855010658</v>
      </c>
      <c r="F185" s="2">
        <v>1125.5999999999999</v>
      </c>
      <c r="G185" s="2">
        <v>1125.5999999999999</v>
      </c>
    </row>
    <row r="186" spans="3:7" x14ac:dyDescent="0.2">
      <c r="C186" s="2">
        <v>169</v>
      </c>
      <c r="D186" s="2">
        <v>196130</v>
      </c>
      <c r="E186" s="1">
        <v>173.21381259383557</v>
      </c>
      <c r="F186" s="2">
        <v>1132.3</v>
      </c>
      <c r="G186" s="2">
        <v>1132.3</v>
      </c>
    </row>
    <row r="187" spans="3:7" x14ac:dyDescent="0.2">
      <c r="C187" s="2">
        <v>170</v>
      </c>
      <c r="D187" s="2">
        <v>197500</v>
      </c>
      <c r="E187" s="1">
        <v>173.39771729587358</v>
      </c>
      <c r="F187" s="2">
        <v>1139</v>
      </c>
      <c r="G187" s="2">
        <v>1139</v>
      </c>
    </row>
    <row r="188" spans="3:7" x14ac:dyDescent="0.2">
      <c r="C188" s="2">
        <v>171</v>
      </c>
      <c r="D188" s="2">
        <v>198840</v>
      </c>
      <c r="E188" s="1">
        <v>173.55328620057605</v>
      </c>
      <c r="F188" s="2">
        <v>1145.7</v>
      </c>
      <c r="G188" s="2">
        <v>1145.7</v>
      </c>
    </row>
    <row r="189" spans="3:7" x14ac:dyDescent="0.2">
      <c r="C189" s="2">
        <v>172</v>
      </c>
      <c r="D189" s="2">
        <v>200180</v>
      </c>
      <c r="E189" s="1">
        <v>173.70704616452619</v>
      </c>
      <c r="F189" s="2">
        <v>1152.4000000000001</v>
      </c>
      <c r="G189" s="2">
        <v>1152.4000000000001</v>
      </c>
    </row>
    <row r="190" spans="3:7" x14ac:dyDescent="0.2">
      <c r="C190" s="2">
        <v>173</v>
      </c>
      <c r="D190" s="2">
        <v>201520</v>
      </c>
      <c r="E190" s="1">
        <v>173.85902855663875</v>
      </c>
      <c r="F190" s="2">
        <v>1159.0999999999999</v>
      </c>
      <c r="G190" s="2">
        <v>1159.0999999999999</v>
      </c>
    </row>
    <row r="191" spans="3:7" x14ac:dyDescent="0.2">
      <c r="C191" s="2">
        <v>174</v>
      </c>
      <c r="D191" s="2">
        <v>202860</v>
      </c>
      <c r="E191" s="1">
        <v>174.00926402470407</v>
      </c>
      <c r="F191" s="2">
        <v>1165.8</v>
      </c>
      <c r="G191" s="2">
        <v>1165.8</v>
      </c>
    </row>
    <row r="192" spans="3:7" x14ac:dyDescent="0.2">
      <c r="C192" s="2">
        <v>175</v>
      </c>
      <c r="D192" s="2">
        <v>204200</v>
      </c>
      <c r="E192" s="1">
        <v>174.15778251599147</v>
      </c>
      <c r="F192" s="2">
        <v>1172.5</v>
      </c>
      <c r="G192" s="2">
        <v>1172.5</v>
      </c>
    </row>
    <row r="193" spans="3:7" x14ac:dyDescent="0.2">
      <c r="C193" s="2">
        <v>176</v>
      </c>
      <c r="D193" s="2">
        <v>205540</v>
      </c>
      <c r="E193" s="1">
        <v>174.30461329715061</v>
      </c>
      <c r="F193" s="2">
        <v>1179.2</v>
      </c>
      <c r="G193" s="2">
        <v>1179.2</v>
      </c>
    </row>
    <row r="194" spans="3:7" x14ac:dyDescent="0.2">
      <c r="C194" s="2">
        <v>177</v>
      </c>
      <c r="D194" s="2">
        <v>206880</v>
      </c>
      <c r="E194" s="1">
        <v>174.44978497343789</v>
      </c>
      <c r="F194" s="2">
        <v>1185.9000000000001</v>
      </c>
      <c r="G194" s="2">
        <v>1185.9000000000001</v>
      </c>
    </row>
    <row r="195" spans="3:7" x14ac:dyDescent="0.2">
      <c r="C195" s="2">
        <v>178</v>
      </c>
      <c r="D195" s="2">
        <v>208220</v>
      </c>
      <c r="E195" s="1">
        <v>174.59332550729496</v>
      </c>
      <c r="F195" s="2">
        <v>1192.5999999999999</v>
      </c>
      <c r="G195" s="2">
        <v>1192.5999999999999</v>
      </c>
    </row>
    <row r="196" spans="3:7" x14ac:dyDescent="0.2">
      <c r="C196" s="2">
        <v>179</v>
      </c>
      <c r="D196" s="2">
        <v>209560</v>
      </c>
      <c r="E196" s="1">
        <v>174.73526223630452</v>
      </c>
      <c r="F196" s="2">
        <v>1199.3</v>
      </c>
      <c r="G196" s="2">
        <v>1199.3</v>
      </c>
    </row>
    <row r="197" spans="3:7" x14ac:dyDescent="0.2">
      <c r="C197" s="2">
        <v>180</v>
      </c>
      <c r="D197" s="2">
        <v>210900</v>
      </c>
      <c r="E197" s="1">
        <v>174.87562189054725</v>
      </c>
      <c r="F197" s="2">
        <v>1206</v>
      </c>
      <c r="G197" s="2">
        <v>1206</v>
      </c>
    </row>
    <row r="198" spans="3:7" x14ac:dyDescent="0.2">
      <c r="C198" s="2">
        <v>181</v>
      </c>
      <c r="D198" s="2">
        <v>212210</v>
      </c>
      <c r="E198" s="1">
        <v>174.98969242186854</v>
      </c>
      <c r="F198" s="2">
        <v>1212.7</v>
      </c>
      <c r="G198" s="2">
        <v>1212.7</v>
      </c>
    </row>
    <row r="199" spans="3:7" x14ac:dyDescent="0.2">
      <c r="C199" s="2">
        <v>182</v>
      </c>
      <c r="D199" s="2">
        <v>213520</v>
      </c>
      <c r="E199" s="1">
        <v>175.10250943086763</v>
      </c>
      <c r="F199" s="2">
        <v>1219.4000000000001</v>
      </c>
      <c r="G199" s="2">
        <v>1219.4000000000001</v>
      </c>
    </row>
    <row r="200" spans="3:7" x14ac:dyDescent="0.2">
      <c r="C200" s="2">
        <v>183</v>
      </c>
      <c r="D200" s="2">
        <v>214830</v>
      </c>
      <c r="E200" s="1">
        <v>175.21409346709075</v>
      </c>
      <c r="F200" s="2">
        <v>1226.0999999999999</v>
      </c>
      <c r="G200" s="2">
        <v>1226.0999999999999</v>
      </c>
    </row>
    <row r="201" spans="3:7" x14ac:dyDescent="0.2">
      <c r="C201" s="2">
        <v>184</v>
      </c>
      <c r="D201" s="2">
        <v>216140</v>
      </c>
      <c r="E201" s="1">
        <v>175.32446463335498</v>
      </c>
      <c r="F201" s="2">
        <v>1232.8</v>
      </c>
      <c r="G201" s="2">
        <v>1232.8</v>
      </c>
    </row>
    <row r="202" spans="3:7" x14ac:dyDescent="0.2">
      <c r="C202" s="2">
        <v>185</v>
      </c>
      <c r="D202" s="2">
        <v>217450</v>
      </c>
      <c r="E202" s="1">
        <v>175.43364259782172</v>
      </c>
      <c r="F202" s="2">
        <v>1239.5</v>
      </c>
      <c r="G202" s="2">
        <v>1239.5</v>
      </c>
    </row>
    <row r="203" spans="3:7" x14ac:dyDescent="0.2">
      <c r="C203" s="2">
        <v>186</v>
      </c>
      <c r="D203" s="2">
        <v>218760</v>
      </c>
      <c r="E203" s="1">
        <v>175.54164660568125</v>
      </c>
      <c r="F203" s="2">
        <v>1246.2</v>
      </c>
      <c r="G203" s="2">
        <v>1246.2</v>
      </c>
    </row>
    <row r="204" spans="3:7" x14ac:dyDescent="0.2">
      <c r="C204" s="2">
        <v>187</v>
      </c>
      <c r="D204" s="2">
        <v>220070</v>
      </c>
      <c r="E204" s="1">
        <v>175.64849549046212</v>
      </c>
      <c r="F204" s="2">
        <v>1252.9000000000001</v>
      </c>
      <c r="G204" s="2">
        <v>1252.9000000000001</v>
      </c>
    </row>
    <row r="205" spans="3:7" x14ac:dyDescent="0.2">
      <c r="C205" s="2">
        <v>188</v>
      </c>
      <c r="D205" s="2">
        <v>221380</v>
      </c>
      <c r="E205" s="1">
        <v>175.75420768497935</v>
      </c>
      <c r="F205" s="2">
        <v>1259.5999999999999</v>
      </c>
      <c r="G205" s="2">
        <v>1259.5999999999999</v>
      </c>
    </row>
    <row r="206" spans="3:7" x14ac:dyDescent="0.2">
      <c r="C206" s="2">
        <v>189</v>
      </c>
      <c r="D206" s="2">
        <v>222690</v>
      </c>
      <c r="E206" s="1">
        <v>175.85880123193556</v>
      </c>
      <c r="F206" s="2">
        <v>1266.3</v>
      </c>
      <c r="G206" s="2">
        <v>1266.3</v>
      </c>
    </row>
    <row r="207" spans="3:7" x14ac:dyDescent="0.2">
      <c r="C207" s="2">
        <v>190</v>
      </c>
      <c r="D207" s="2">
        <v>224000</v>
      </c>
      <c r="E207" s="1">
        <v>175.96229379418696</v>
      </c>
      <c r="F207" s="2">
        <v>1273</v>
      </c>
      <c r="G207" s="2">
        <v>1273</v>
      </c>
    </row>
    <row r="208" spans="3:7" x14ac:dyDescent="0.2">
      <c r="C208" s="2">
        <v>191</v>
      </c>
      <c r="D208" s="2">
        <v>225340</v>
      </c>
      <c r="E208" s="1">
        <v>176.08814565913886</v>
      </c>
      <c r="F208" s="2">
        <v>1279.7</v>
      </c>
      <c r="G208" s="2">
        <v>1279.7</v>
      </c>
    </row>
    <row r="209" spans="3:7" x14ac:dyDescent="0.2">
      <c r="C209" s="2">
        <v>192</v>
      </c>
      <c r="D209" s="2">
        <v>226680</v>
      </c>
      <c r="E209" s="1">
        <v>176.21268656716416</v>
      </c>
      <c r="F209" s="2">
        <v>1286.4000000000001</v>
      </c>
      <c r="G209" s="2">
        <v>1286.4000000000001</v>
      </c>
    </row>
    <row r="210" spans="3:7" x14ac:dyDescent="0.2">
      <c r="C210" s="2">
        <v>193</v>
      </c>
      <c r="D210" s="2">
        <v>228020</v>
      </c>
      <c r="E210" s="1">
        <v>176.33593689583171</v>
      </c>
      <c r="F210" s="2">
        <v>1293.0999999999999</v>
      </c>
      <c r="G210" s="2">
        <v>1293.0999999999999</v>
      </c>
    </row>
    <row r="211" spans="3:7" x14ac:dyDescent="0.2">
      <c r="C211" s="2">
        <v>194</v>
      </c>
      <c r="D211" s="2">
        <v>229360</v>
      </c>
      <c r="E211" s="1">
        <v>176.45791660255423</v>
      </c>
      <c r="F211" s="2">
        <v>1299.8</v>
      </c>
      <c r="G211" s="2">
        <v>1299.8</v>
      </c>
    </row>
    <row r="212" spans="3:7" x14ac:dyDescent="0.2">
      <c r="C212" s="2">
        <v>195</v>
      </c>
      <c r="D212" s="2">
        <v>230700</v>
      </c>
      <c r="E212" s="1">
        <v>176.57864523536165</v>
      </c>
      <c r="F212" s="2">
        <v>1306.5</v>
      </c>
      <c r="G212" s="2">
        <v>1306.5</v>
      </c>
    </row>
    <row r="213" spans="3:7" x14ac:dyDescent="0.2">
      <c r="C213" s="2">
        <v>196</v>
      </c>
      <c r="D213" s="2">
        <v>232040</v>
      </c>
      <c r="E213" s="1">
        <v>176.6981419433445</v>
      </c>
      <c r="F213" s="2">
        <v>1313.2</v>
      </c>
      <c r="G213" s="2">
        <v>1313.2</v>
      </c>
    </row>
    <row r="214" spans="3:7" x14ac:dyDescent="0.2">
      <c r="C214" s="2">
        <v>197</v>
      </c>
      <c r="D214" s="2">
        <v>233380</v>
      </c>
      <c r="E214" s="1">
        <v>176.81642548677928</v>
      </c>
      <c r="F214" s="2">
        <v>1319.9</v>
      </c>
      <c r="G214" s="2">
        <v>1319.9</v>
      </c>
    </row>
    <row r="215" spans="3:7" x14ac:dyDescent="0.2">
      <c r="C215" s="2">
        <v>198</v>
      </c>
      <c r="D215" s="2">
        <v>234720</v>
      </c>
      <c r="E215" s="1">
        <v>176.93351424694706</v>
      </c>
      <c r="F215" s="2">
        <v>1326.6</v>
      </c>
      <c r="G215" s="2">
        <v>1326.6</v>
      </c>
    </row>
    <row r="216" spans="3:7" x14ac:dyDescent="0.2">
      <c r="C216" s="2">
        <v>199</v>
      </c>
      <c r="D216" s="2">
        <v>236060</v>
      </c>
      <c r="E216" s="1">
        <v>177.04942623565589</v>
      </c>
      <c r="F216" s="2">
        <v>1333.3</v>
      </c>
      <c r="G216" s="2">
        <v>1333.3</v>
      </c>
    </row>
    <row r="217" spans="3:7" x14ac:dyDescent="0.2">
      <c r="C217" s="2">
        <v>200</v>
      </c>
      <c r="D217" s="2">
        <v>237400</v>
      </c>
      <c r="E217" s="1">
        <v>177.16417910447763</v>
      </c>
      <c r="F217" s="2">
        <v>1340</v>
      </c>
      <c r="G217" s="2">
        <v>1340</v>
      </c>
    </row>
    <row r="218" spans="3:7" x14ac:dyDescent="0.2">
      <c r="C218" s="2">
        <v>201</v>
      </c>
      <c r="D218" s="2">
        <v>238700</v>
      </c>
      <c r="E218" s="1">
        <v>177.24808791861588</v>
      </c>
      <c r="F218" s="2">
        <v>1346.7</v>
      </c>
      <c r="G218" s="2">
        <v>1346.7</v>
      </c>
    </row>
    <row r="219" spans="3:7" x14ac:dyDescent="0.2">
      <c r="C219" s="2">
        <v>202</v>
      </c>
      <c r="D219" s="2">
        <v>240000</v>
      </c>
      <c r="E219" s="1">
        <v>177.33116595241611</v>
      </c>
      <c r="F219" s="2">
        <v>1353.4</v>
      </c>
      <c r="G219" s="2">
        <v>1353.4</v>
      </c>
    </row>
    <row r="220" spans="3:7" x14ac:dyDescent="0.2">
      <c r="C220" s="2">
        <v>203</v>
      </c>
      <c r="D220" s="2">
        <v>241300</v>
      </c>
      <c r="E220" s="1">
        <v>177.41342548342033</v>
      </c>
      <c r="F220" s="2">
        <v>1360.1</v>
      </c>
      <c r="G220" s="2">
        <v>1360.1</v>
      </c>
    </row>
    <row r="221" spans="3:7" x14ac:dyDescent="0.2">
      <c r="C221" s="2">
        <v>204</v>
      </c>
      <c r="D221" s="2">
        <v>242600</v>
      </c>
      <c r="E221" s="1">
        <v>177.49487854843431</v>
      </c>
      <c r="F221" s="2">
        <v>1366.8</v>
      </c>
      <c r="G221" s="2">
        <v>1366.8</v>
      </c>
    </row>
    <row r="222" spans="3:7" x14ac:dyDescent="0.2">
      <c r="C222" s="2">
        <v>205</v>
      </c>
      <c r="D222" s="2">
        <v>243900</v>
      </c>
      <c r="E222" s="1">
        <v>177.57553694939935</v>
      </c>
      <c r="F222" s="2">
        <v>1373.5</v>
      </c>
      <c r="G222" s="2">
        <v>1373.5</v>
      </c>
    </row>
    <row r="223" spans="3:7" x14ac:dyDescent="0.2">
      <c r="C223" s="2">
        <v>206</v>
      </c>
      <c r="D223" s="2">
        <v>245200</v>
      </c>
      <c r="E223" s="1">
        <v>177.65541225909288</v>
      </c>
      <c r="F223" s="2">
        <v>1380.2</v>
      </c>
      <c r="G223" s="2">
        <v>1380.2</v>
      </c>
    </row>
    <row r="224" spans="3:7" x14ac:dyDescent="0.2">
      <c r="C224" s="2">
        <v>207</v>
      </c>
      <c r="D224" s="2">
        <v>246500</v>
      </c>
      <c r="E224" s="1">
        <v>177.73451582666377</v>
      </c>
      <c r="F224" s="2">
        <v>1386.9</v>
      </c>
      <c r="G224" s="2">
        <v>1386.9</v>
      </c>
    </row>
    <row r="225" spans="3:7" x14ac:dyDescent="0.2">
      <c r="C225" s="2">
        <v>208</v>
      </c>
      <c r="D225" s="2">
        <v>247800</v>
      </c>
      <c r="E225" s="1">
        <v>177.81285878300801</v>
      </c>
      <c r="F225" s="2">
        <v>1393.6</v>
      </c>
      <c r="G225" s="2">
        <v>1393.6</v>
      </c>
    </row>
    <row r="226" spans="3:7" x14ac:dyDescent="0.2">
      <c r="C226" s="2">
        <v>209</v>
      </c>
      <c r="D226" s="2">
        <v>249100</v>
      </c>
      <c r="E226" s="1">
        <v>177.89045204599014</v>
      </c>
      <c r="F226" s="2">
        <v>1400.3</v>
      </c>
      <c r="G226" s="2">
        <v>1400.3</v>
      </c>
    </row>
    <row r="227" spans="3:7" x14ac:dyDescent="0.2">
      <c r="C227" s="2">
        <v>210</v>
      </c>
      <c r="D227" s="2">
        <v>250400</v>
      </c>
      <c r="E227" s="1">
        <v>177.96730632551527</v>
      </c>
      <c r="F227" s="2">
        <v>1407</v>
      </c>
      <c r="G227" s="2">
        <v>1407</v>
      </c>
    </row>
    <row r="228" spans="3:7" x14ac:dyDescent="0.2">
      <c r="C228" s="2">
        <v>211</v>
      </c>
      <c r="D228" s="2">
        <v>251720</v>
      </c>
      <c r="E228" s="1">
        <v>178.05757940157034</v>
      </c>
      <c r="F228" s="2">
        <v>1413.7</v>
      </c>
      <c r="G228" s="2">
        <v>1413.7</v>
      </c>
    </row>
    <row r="229" spans="3:7" x14ac:dyDescent="0.2">
      <c r="C229" s="2">
        <v>212</v>
      </c>
      <c r="D229" s="2">
        <v>253040</v>
      </c>
      <c r="E229" s="1">
        <v>178.14700084483243</v>
      </c>
      <c r="F229" s="2">
        <v>1420.4</v>
      </c>
      <c r="G229" s="2">
        <v>1420.4</v>
      </c>
    </row>
    <row r="230" spans="3:7" x14ac:dyDescent="0.2">
      <c r="C230" s="2">
        <v>213</v>
      </c>
      <c r="D230" s="2">
        <v>254360</v>
      </c>
      <c r="E230" s="1">
        <v>178.23558265012963</v>
      </c>
      <c r="F230" s="2">
        <v>1427.1</v>
      </c>
      <c r="G230" s="2">
        <v>1427.1</v>
      </c>
    </row>
    <row r="231" spans="3:7" x14ac:dyDescent="0.2">
      <c r="C231" s="2">
        <v>214</v>
      </c>
      <c r="D231" s="2">
        <v>255680</v>
      </c>
      <c r="E231" s="1">
        <v>178.32333658808761</v>
      </c>
      <c r="F231" s="2">
        <v>1433.8</v>
      </c>
      <c r="G231" s="2">
        <v>1433.8</v>
      </c>
    </row>
    <row r="232" spans="3:7" x14ac:dyDescent="0.2">
      <c r="C232" s="2">
        <v>215</v>
      </c>
      <c r="D232" s="2">
        <v>257000</v>
      </c>
      <c r="E232" s="1">
        <v>178.41027421034363</v>
      </c>
      <c r="F232" s="2">
        <v>1440.5</v>
      </c>
      <c r="G232" s="2">
        <v>1440.5</v>
      </c>
    </row>
    <row r="233" spans="3:7" x14ac:dyDescent="0.2">
      <c r="C233" s="2">
        <v>216</v>
      </c>
      <c r="D233" s="2">
        <v>258320</v>
      </c>
      <c r="E233" s="1">
        <v>178.4964068546158</v>
      </c>
      <c r="F233" s="2">
        <v>1447.2</v>
      </c>
      <c r="G233" s="2">
        <v>1447.2</v>
      </c>
    </row>
    <row r="234" spans="3:7" x14ac:dyDescent="0.2">
      <c r="C234" s="2">
        <v>217</v>
      </c>
      <c r="D234" s="2">
        <v>259640</v>
      </c>
      <c r="E234" s="1">
        <v>178.58174564963201</v>
      </c>
      <c r="F234" s="2">
        <v>1453.9</v>
      </c>
      <c r="G234" s="2">
        <v>1453.9</v>
      </c>
    </row>
    <row r="235" spans="3:7" x14ac:dyDescent="0.2">
      <c r="C235" s="2">
        <v>218</v>
      </c>
      <c r="D235" s="2">
        <v>260960</v>
      </c>
      <c r="E235" s="1">
        <v>178.66630151992331</v>
      </c>
      <c r="F235" s="2">
        <v>1460.6</v>
      </c>
      <c r="G235" s="2">
        <v>1460.6</v>
      </c>
    </row>
    <row r="236" spans="3:7" x14ac:dyDescent="0.2">
      <c r="C236" s="2">
        <v>219</v>
      </c>
      <c r="D236" s="2">
        <v>262280</v>
      </c>
      <c r="E236" s="1">
        <v>178.75008519048592</v>
      </c>
      <c r="F236" s="2">
        <v>1467.3</v>
      </c>
      <c r="G236" s="2">
        <v>1467.3</v>
      </c>
    </row>
    <row r="237" spans="3:7" x14ac:dyDescent="0.2">
      <c r="C237" s="2">
        <v>220</v>
      </c>
      <c r="D237" s="2">
        <v>263600</v>
      </c>
      <c r="E237" s="1">
        <v>178.83310719131615</v>
      </c>
      <c r="F237" s="2">
        <v>1474</v>
      </c>
      <c r="G237" s="2">
        <v>1474</v>
      </c>
    </row>
    <row r="238" spans="3:7" x14ac:dyDescent="0.2">
      <c r="C238" s="2">
        <v>221</v>
      </c>
      <c r="D238" s="2">
        <v>264900</v>
      </c>
      <c r="E238" s="1">
        <v>178.90187073681366</v>
      </c>
      <c r="F238" s="2">
        <v>1480.7</v>
      </c>
      <c r="G238" s="2">
        <v>1480.7</v>
      </c>
    </row>
    <row r="239" spans="3:7" x14ac:dyDescent="0.2">
      <c r="C239" s="2">
        <v>222</v>
      </c>
      <c r="D239" s="2">
        <v>266200</v>
      </c>
      <c r="E239" s="1">
        <v>178.97001479091031</v>
      </c>
      <c r="F239" s="2">
        <v>1487.4</v>
      </c>
      <c r="G239" s="2">
        <v>1487.4</v>
      </c>
    </row>
    <row r="240" spans="3:7" x14ac:dyDescent="0.2">
      <c r="C240" s="2">
        <v>223</v>
      </c>
      <c r="D240" s="2">
        <v>267500</v>
      </c>
      <c r="E240" s="1">
        <v>179.03754768757111</v>
      </c>
      <c r="F240" s="2">
        <v>1494.1</v>
      </c>
      <c r="G240" s="2">
        <v>1494.1</v>
      </c>
    </row>
    <row r="241" spans="3:7" x14ac:dyDescent="0.2">
      <c r="C241" s="2">
        <v>224</v>
      </c>
      <c r="D241" s="2">
        <v>268800</v>
      </c>
      <c r="E241" s="1">
        <v>179.1044776119403</v>
      </c>
      <c r="F241" s="2">
        <v>1500.8</v>
      </c>
      <c r="G241" s="2">
        <v>1500.8</v>
      </c>
    </row>
    <row r="242" spans="3:7" x14ac:dyDescent="0.2">
      <c r="C242" s="2">
        <v>225</v>
      </c>
      <c r="D242" s="2">
        <v>270100</v>
      </c>
      <c r="E242" s="1">
        <v>179.17081260364841</v>
      </c>
      <c r="F242" s="2">
        <v>1507.5</v>
      </c>
      <c r="G242" s="2">
        <v>1507.5</v>
      </c>
    </row>
    <row r="243" spans="3:7" x14ac:dyDescent="0.2">
      <c r="C243" s="2">
        <v>226</v>
      </c>
      <c r="D243" s="2">
        <v>271400</v>
      </c>
      <c r="E243" s="1">
        <v>179.23656056003171</v>
      </c>
      <c r="F243" s="2">
        <v>1514.2</v>
      </c>
      <c r="G243" s="2">
        <v>1514.2</v>
      </c>
    </row>
    <row r="244" spans="3:7" x14ac:dyDescent="0.2">
      <c r="C244" s="2">
        <v>227</v>
      </c>
      <c r="D244" s="2">
        <v>272700</v>
      </c>
      <c r="E244" s="1">
        <v>179.30172923926622</v>
      </c>
      <c r="F244" s="2">
        <v>1520.9</v>
      </c>
      <c r="G244" s="2">
        <v>1520.9</v>
      </c>
    </row>
    <row r="245" spans="3:7" x14ac:dyDescent="0.2">
      <c r="C245" s="2">
        <v>228</v>
      </c>
      <c r="D245" s="2">
        <v>274000</v>
      </c>
      <c r="E245" s="1">
        <v>179.36632626341972</v>
      </c>
      <c r="F245" s="2">
        <v>1527.6</v>
      </c>
      <c r="G245" s="2">
        <v>1527.6</v>
      </c>
    </row>
    <row r="246" spans="3:7" x14ac:dyDescent="0.2">
      <c r="C246" s="2">
        <v>229</v>
      </c>
      <c r="D246" s="2">
        <v>275300</v>
      </c>
      <c r="E246" s="1">
        <v>179.43035912142346</v>
      </c>
      <c r="F246" s="2">
        <v>1534.3</v>
      </c>
      <c r="G246" s="2">
        <v>1534.3</v>
      </c>
    </row>
    <row r="247" spans="3:7" x14ac:dyDescent="0.2">
      <c r="C247" s="2">
        <v>230</v>
      </c>
      <c r="D247" s="2">
        <v>276600</v>
      </c>
      <c r="E247" s="1">
        <v>179.49383517196625</v>
      </c>
      <c r="F247" s="2">
        <v>1541</v>
      </c>
      <c r="G247" s="2">
        <v>1541</v>
      </c>
    </row>
    <row r="248" spans="3:7" x14ac:dyDescent="0.2">
      <c r="C248" s="2">
        <v>231</v>
      </c>
      <c r="D248" s="2">
        <v>277930</v>
      </c>
      <c r="E248" s="1">
        <v>179.57614524778703</v>
      </c>
      <c r="F248" s="2">
        <v>1547.7</v>
      </c>
      <c r="G248" s="2">
        <v>1547.7</v>
      </c>
    </row>
    <row r="249" spans="3:7" x14ac:dyDescent="0.2">
      <c r="C249" s="2">
        <v>232</v>
      </c>
      <c r="D249" s="2">
        <v>279260</v>
      </c>
      <c r="E249" s="1">
        <v>179.65774575398868</v>
      </c>
      <c r="F249" s="2">
        <v>1554.4</v>
      </c>
      <c r="G249" s="2">
        <v>1554.4</v>
      </c>
    </row>
    <row r="250" spans="3:7" x14ac:dyDescent="0.2">
      <c r="C250" s="2">
        <v>233</v>
      </c>
      <c r="D250" s="2">
        <v>280590</v>
      </c>
      <c r="E250" s="1">
        <v>179.73864582666067</v>
      </c>
      <c r="F250" s="2">
        <v>1561.1</v>
      </c>
      <c r="G250" s="2">
        <v>1561.1</v>
      </c>
    </row>
    <row r="251" spans="3:7" x14ac:dyDescent="0.2">
      <c r="C251" s="2">
        <v>234</v>
      </c>
      <c r="D251" s="2">
        <v>281920</v>
      </c>
      <c r="E251" s="1">
        <v>179.81885444572012</v>
      </c>
      <c r="F251" s="2">
        <v>1567.8</v>
      </c>
      <c r="G251" s="2">
        <v>1567.8</v>
      </c>
    </row>
    <row r="252" spans="3:7" x14ac:dyDescent="0.2">
      <c r="C252" s="2">
        <v>235</v>
      </c>
      <c r="D252" s="2">
        <v>283250</v>
      </c>
      <c r="E252" s="1">
        <v>179.89838043823437</v>
      </c>
      <c r="F252" s="2">
        <v>1574.5</v>
      </c>
      <c r="G252" s="2">
        <v>1574.5</v>
      </c>
    </row>
    <row r="253" spans="3:7" x14ac:dyDescent="0.2">
      <c r="C253" s="2">
        <v>236</v>
      </c>
      <c r="D253" s="2">
        <v>284580</v>
      </c>
      <c r="E253" s="1">
        <v>179.97723248165948</v>
      </c>
      <c r="F253" s="2">
        <v>1581.2</v>
      </c>
      <c r="G253" s="2">
        <v>1581.2</v>
      </c>
    </row>
    <row r="254" spans="3:7" x14ac:dyDescent="0.2">
      <c r="C254" s="2">
        <v>237</v>
      </c>
      <c r="D254" s="2">
        <v>285910</v>
      </c>
      <c r="E254" s="1">
        <v>180.05541910699665</v>
      </c>
      <c r="F254" s="2">
        <v>1587.9</v>
      </c>
      <c r="G254" s="2">
        <v>1587.9</v>
      </c>
    </row>
    <row r="255" spans="3:7" x14ac:dyDescent="0.2">
      <c r="C255" s="2">
        <v>238</v>
      </c>
      <c r="D255" s="2">
        <v>287240</v>
      </c>
      <c r="E255" s="1">
        <v>180.1329487018688</v>
      </c>
      <c r="F255" s="2">
        <v>1594.6</v>
      </c>
      <c r="G255" s="2">
        <v>1594.6</v>
      </c>
    </row>
    <row r="256" spans="3:7" x14ac:dyDescent="0.2">
      <c r="C256" s="2">
        <v>239</v>
      </c>
      <c r="D256" s="2">
        <v>288570</v>
      </c>
      <c r="E256" s="1">
        <v>180.20982951352028</v>
      </c>
      <c r="F256" s="2">
        <v>1601.3</v>
      </c>
      <c r="G256" s="2">
        <v>1601.3</v>
      </c>
    </row>
    <row r="257" spans="3:7" x14ac:dyDescent="0.2">
      <c r="C257" s="2">
        <v>240</v>
      </c>
      <c r="D257" s="2">
        <v>289900</v>
      </c>
      <c r="E257" s="1">
        <v>180.28606965174129</v>
      </c>
      <c r="F257" s="2">
        <v>1608</v>
      </c>
      <c r="G257" s="2">
        <v>1608</v>
      </c>
    </row>
    <row r="258" spans="3:7" x14ac:dyDescent="0.2">
      <c r="C258" s="2">
        <v>241</v>
      </c>
      <c r="D258" s="2">
        <v>291180</v>
      </c>
      <c r="E258" s="1">
        <v>180.33071158729174</v>
      </c>
      <c r="F258" s="2">
        <v>1614.7</v>
      </c>
      <c r="G258" s="2">
        <v>1614.7</v>
      </c>
    </row>
    <row r="259" spans="3:7" x14ac:dyDescent="0.2">
      <c r="C259" s="2">
        <v>242</v>
      </c>
      <c r="D259" s="2">
        <v>292460</v>
      </c>
      <c r="E259" s="1">
        <v>180.3749845812261</v>
      </c>
      <c r="F259" s="2">
        <v>1621.4</v>
      </c>
      <c r="G259" s="2">
        <v>1621.4</v>
      </c>
    </row>
    <row r="260" spans="3:7" x14ac:dyDescent="0.2">
      <c r="C260" s="2">
        <v>243</v>
      </c>
      <c r="D260" s="2">
        <v>293740</v>
      </c>
      <c r="E260" s="1">
        <v>180.41889318837909</v>
      </c>
      <c r="F260" s="2">
        <v>1628.1</v>
      </c>
      <c r="G260" s="2">
        <v>1628.1</v>
      </c>
    </row>
    <row r="261" spans="3:7" x14ac:dyDescent="0.2">
      <c r="C261" s="2">
        <v>244</v>
      </c>
      <c r="D261" s="2">
        <v>295020</v>
      </c>
      <c r="E261" s="1">
        <v>180.46244188891609</v>
      </c>
      <c r="F261" s="2">
        <v>1634.8</v>
      </c>
      <c r="G261" s="2">
        <v>1634.8</v>
      </c>
    </row>
    <row r="262" spans="3:7" x14ac:dyDescent="0.2">
      <c r="C262" s="2">
        <v>245</v>
      </c>
      <c r="D262" s="2">
        <v>296300</v>
      </c>
      <c r="E262" s="1">
        <v>180.50563508985684</v>
      </c>
      <c r="F262" s="2">
        <v>1641.5</v>
      </c>
      <c r="G262" s="2">
        <v>1641.5</v>
      </c>
    </row>
    <row r="263" spans="3:7" x14ac:dyDescent="0.2">
      <c r="C263" s="2">
        <v>246</v>
      </c>
      <c r="D263" s="2">
        <v>297580</v>
      </c>
      <c r="E263" s="1">
        <v>180.54847712656232</v>
      </c>
      <c r="F263" s="2">
        <v>1648.2</v>
      </c>
      <c r="G263" s="2">
        <v>1648.2</v>
      </c>
    </row>
    <row r="264" spans="3:7" x14ac:dyDescent="0.2">
      <c r="C264" s="2">
        <v>247</v>
      </c>
      <c r="D264" s="2">
        <v>298860</v>
      </c>
      <c r="E264" s="1">
        <v>180.59097226418513</v>
      </c>
      <c r="F264" s="2">
        <v>1654.9</v>
      </c>
      <c r="G264" s="2">
        <v>1654.9</v>
      </c>
    </row>
    <row r="265" spans="3:7" x14ac:dyDescent="0.2">
      <c r="C265" s="2">
        <v>248</v>
      </c>
      <c r="D265" s="2">
        <v>300140</v>
      </c>
      <c r="E265" s="1">
        <v>180.63312469908522</v>
      </c>
      <c r="F265" s="2">
        <v>1661.6</v>
      </c>
      <c r="G265" s="2">
        <v>1661.6</v>
      </c>
    </row>
    <row r="266" spans="3:7" x14ac:dyDescent="0.2">
      <c r="C266" s="2">
        <v>249</v>
      </c>
      <c r="D266" s="2">
        <v>301420</v>
      </c>
      <c r="E266" s="1">
        <v>180.67493856021099</v>
      </c>
      <c r="F266" s="2">
        <v>1668.3</v>
      </c>
      <c r="G266" s="2">
        <v>1668.3</v>
      </c>
    </row>
    <row r="267" spans="3:7" x14ac:dyDescent="0.2">
      <c r="C267" s="2">
        <v>250</v>
      </c>
      <c r="D267" s="2">
        <v>302700</v>
      </c>
      <c r="E267" s="1">
        <v>180.71641791044777</v>
      </c>
      <c r="F267" s="2">
        <v>1675</v>
      </c>
      <c r="G267" s="2">
        <v>1675</v>
      </c>
    </row>
    <row r="268" spans="3:7" x14ac:dyDescent="0.2">
      <c r="C268" s="2">
        <v>251</v>
      </c>
      <c r="D268" s="2">
        <v>304010</v>
      </c>
      <c r="E268" s="1">
        <v>180.77540583932924</v>
      </c>
      <c r="F268" s="2">
        <v>1681.7</v>
      </c>
      <c r="G268" s="2">
        <v>1681.7</v>
      </c>
    </row>
    <row r="269" spans="3:7" x14ac:dyDescent="0.2">
      <c r="C269" s="2">
        <v>252</v>
      </c>
      <c r="D269" s="2">
        <v>305320</v>
      </c>
      <c r="E269" s="1">
        <v>180.83392561004501</v>
      </c>
      <c r="F269" s="2">
        <v>1688.4</v>
      </c>
      <c r="G269" s="2">
        <v>1688.4</v>
      </c>
    </row>
    <row r="270" spans="3:7" x14ac:dyDescent="0.2">
      <c r="C270" s="2">
        <v>253</v>
      </c>
      <c r="D270" s="2">
        <v>306630</v>
      </c>
      <c r="E270" s="1">
        <v>180.89198277387763</v>
      </c>
      <c r="F270" s="2">
        <v>1695.1</v>
      </c>
      <c r="G270" s="2">
        <v>1695.1</v>
      </c>
    </row>
    <row r="271" spans="3:7" x14ac:dyDescent="0.2">
      <c r="C271" s="2">
        <v>254</v>
      </c>
      <c r="D271" s="2">
        <v>307940</v>
      </c>
      <c r="E271" s="1">
        <v>180.94958279468798</v>
      </c>
      <c r="F271" s="2">
        <v>1701.8</v>
      </c>
      <c r="G271" s="2">
        <v>1701.8</v>
      </c>
    </row>
    <row r="272" spans="3:7" x14ac:dyDescent="0.2">
      <c r="C272" s="2">
        <v>255</v>
      </c>
      <c r="D272" s="2">
        <v>309250</v>
      </c>
      <c r="E272" s="1">
        <v>181.00673105062921</v>
      </c>
      <c r="F272" s="2">
        <v>1708.5</v>
      </c>
      <c r="G272" s="2">
        <v>1708.5</v>
      </c>
    </row>
    <row r="273" spans="3:7" x14ac:dyDescent="0.2">
      <c r="C273" s="2">
        <v>256</v>
      </c>
      <c r="D273" s="2">
        <v>310560</v>
      </c>
      <c r="E273" s="1">
        <v>181.06343283582089</v>
      </c>
      <c r="F273" s="2">
        <v>1715.2</v>
      </c>
      <c r="G273" s="2">
        <v>1715.2</v>
      </c>
    </row>
    <row r="274" spans="3:7" x14ac:dyDescent="0.2">
      <c r="C274" s="2">
        <v>257</v>
      </c>
      <c r="D274" s="2">
        <v>311870</v>
      </c>
      <c r="E274" s="1">
        <v>181.11969336198385</v>
      </c>
      <c r="F274" s="2">
        <v>1721.9</v>
      </c>
      <c r="G274" s="2">
        <v>1721.9</v>
      </c>
    </row>
    <row r="275" spans="3:7" x14ac:dyDescent="0.2">
      <c r="C275" s="2">
        <v>258</v>
      </c>
      <c r="D275" s="2">
        <v>313180</v>
      </c>
      <c r="E275" s="1">
        <v>181.175517760037</v>
      </c>
      <c r="F275" s="2">
        <v>1728.6</v>
      </c>
      <c r="G275" s="2">
        <v>1728.6</v>
      </c>
    </row>
    <row r="276" spans="3:7" x14ac:dyDescent="0.2">
      <c r="C276" s="2">
        <v>259</v>
      </c>
      <c r="D276" s="2">
        <v>314490</v>
      </c>
      <c r="E276" s="1">
        <v>181.23091108165735</v>
      </c>
      <c r="F276" s="2">
        <v>1735.3</v>
      </c>
      <c r="G276" s="2">
        <v>1735.3</v>
      </c>
    </row>
    <row r="277" spans="3:7" x14ac:dyDescent="0.2">
      <c r="C277" s="2">
        <v>260</v>
      </c>
      <c r="D277" s="2">
        <v>315800</v>
      </c>
      <c r="E277" s="1">
        <v>181.28587830080369</v>
      </c>
      <c r="F277" s="2">
        <v>1742</v>
      </c>
      <c r="G277" s="2">
        <v>1742</v>
      </c>
    </row>
    <row r="278" spans="3:7" x14ac:dyDescent="0.2">
      <c r="C278" s="2">
        <v>261</v>
      </c>
      <c r="D278" s="2">
        <v>317070</v>
      </c>
      <c r="E278" s="1">
        <v>181.31755018013382</v>
      </c>
      <c r="F278" s="2">
        <v>1748.7</v>
      </c>
      <c r="G278" s="2">
        <v>1748.7</v>
      </c>
    </row>
    <row r="279" spans="3:7" x14ac:dyDescent="0.2">
      <c r="C279" s="2">
        <v>262</v>
      </c>
      <c r="D279" s="2">
        <v>318340</v>
      </c>
      <c r="E279" s="1">
        <v>181.34898028939273</v>
      </c>
      <c r="F279" s="2">
        <v>1755.4</v>
      </c>
      <c r="G279" s="2">
        <v>1755.4</v>
      </c>
    </row>
    <row r="280" spans="3:7" x14ac:dyDescent="0.2">
      <c r="C280" s="2">
        <v>263</v>
      </c>
      <c r="D280" s="2">
        <v>319610</v>
      </c>
      <c r="E280" s="1">
        <v>181.38017138641393</v>
      </c>
      <c r="F280" s="2">
        <v>1762.1</v>
      </c>
      <c r="G280" s="2">
        <v>1762.1</v>
      </c>
    </row>
    <row r="281" spans="3:7" x14ac:dyDescent="0.2">
      <c r="C281" s="2">
        <v>264</v>
      </c>
      <c r="D281" s="2">
        <v>320880</v>
      </c>
      <c r="E281" s="1">
        <v>181.4111261872456</v>
      </c>
      <c r="F281" s="2">
        <v>1768.8</v>
      </c>
      <c r="G281" s="2">
        <v>1768.8</v>
      </c>
    </row>
    <row r="282" spans="3:7" x14ac:dyDescent="0.2">
      <c r="C282" s="2">
        <v>265</v>
      </c>
      <c r="D282" s="2">
        <v>322150</v>
      </c>
      <c r="E282" s="1">
        <v>181.4418473669389</v>
      </c>
      <c r="F282" s="2">
        <v>1775.5</v>
      </c>
      <c r="G282" s="2">
        <v>1775.5</v>
      </c>
    </row>
    <row r="283" spans="3:7" x14ac:dyDescent="0.2">
      <c r="C283" s="2">
        <v>266</v>
      </c>
      <c r="D283" s="2">
        <v>323420</v>
      </c>
      <c r="E283" s="1">
        <v>181.47233756031869</v>
      </c>
      <c r="F283" s="2">
        <v>1782.2</v>
      </c>
      <c r="G283" s="2">
        <v>1782.2</v>
      </c>
    </row>
    <row r="284" spans="3:7" x14ac:dyDescent="0.2">
      <c r="C284" s="2">
        <v>267</v>
      </c>
      <c r="D284" s="2">
        <v>324690</v>
      </c>
      <c r="E284" s="1">
        <v>181.50259936273687</v>
      </c>
      <c r="F284" s="2">
        <v>1788.9</v>
      </c>
      <c r="G284" s="2">
        <v>1788.9</v>
      </c>
    </row>
    <row r="285" spans="3:7" x14ac:dyDescent="0.2">
      <c r="C285" s="2">
        <v>268</v>
      </c>
      <c r="D285" s="2">
        <v>325960</v>
      </c>
      <c r="E285" s="1">
        <v>181.53263533080863</v>
      </c>
      <c r="F285" s="2">
        <v>1795.6</v>
      </c>
      <c r="G285" s="2">
        <v>1795.6</v>
      </c>
    </row>
    <row r="286" spans="3:7" x14ac:dyDescent="0.2">
      <c r="C286" s="2">
        <v>269</v>
      </c>
      <c r="D286" s="2">
        <v>327230</v>
      </c>
      <c r="E286" s="1">
        <v>181.56244798313267</v>
      </c>
      <c r="F286" s="2">
        <v>1802.3</v>
      </c>
      <c r="G286" s="2">
        <v>1802.3</v>
      </c>
    </row>
    <row r="287" spans="3:7" x14ac:dyDescent="0.2">
      <c r="C287" s="2">
        <v>270</v>
      </c>
      <c r="D287" s="2">
        <v>328500</v>
      </c>
      <c r="E287" s="1">
        <v>181.59203980099502</v>
      </c>
      <c r="F287" s="2">
        <v>1809</v>
      </c>
      <c r="G287" s="2">
        <v>1809</v>
      </c>
    </row>
    <row r="288" spans="3:7" x14ac:dyDescent="0.2">
      <c r="C288" s="2">
        <v>271</v>
      </c>
      <c r="D288" s="2">
        <v>342150</v>
      </c>
      <c r="E288" s="1">
        <v>181.66547337115162</v>
      </c>
      <c r="F288" s="2">
        <v>1815.7</v>
      </c>
      <c r="G288" s="2">
        <v>1815.7</v>
      </c>
    </row>
    <row r="289" spans="3:7" x14ac:dyDescent="0.2">
      <c r="C289" s="2">
        <v>272</v>
      </c>
      <c r="D289" s="2">
        <v>355800</v>
      </c>
      <c r="E289" s="1">
        <v>181.73836698858648</v>
      </c>
      <c r="F289" s="2">
        <v>1822.4</v>
      </c>
      <c r="G289" s="2">
        <v>1822.4</v>
      </c>
    </row>
    <row r="290" spans="3:7" x14ac:dyDescent="0.2">
      <c r="C290" s="2">
        <v>273</v>
      </c>
      <c r="D290" s="2">
        <v>369450</v>
      </c>
      <c r="E290" s="1">
        <v>181.81072658684599</v>
      </c>
      <c r="F290" s="2">
        <v>1829.1</v>
      </c>
      <c r="G290" s="2">
        <v>1829.1</v>
      </c>
    </row>
    <row r="291" spans="3:7" x14ac:dyDescent="0.2">
      <c r="C291" s="2">
        <v>274</v>
      </c>
      <c r="D291" s="2">
        <v>383100</v>
      </c>
      <c r="E291" s="1">
        <v>181.88255801285544</v>
      </c>
      <c r="F291" s="2">
        <v>1835.8</v>
      </c>
      <c r="G291" s="2">
        <v>1835.8</v>
      </c>
    </row>
    <row r="292" spans="3:7" x14ac:dyDescent="0.2">
      <c r="C292" s="2">
        <v>275</v>
      </c>
      <c r="D292" s="2">
        <v>396750</v>
      </c>
      <c r="E292" s="1">
        <v>181.9538670284939</v>
      </c>
      <c r="F292" s="2">
        <v>1842.5</v>
      </c>
      <c r="G292" s="2">
        <v>1842.5</v>
      </c>
    </row>
    <row r="293" spans="3:7" x14ac:dyDescent="0.2">
      <c r="C293" s="2">
        <v>276</v>
      </c>
      <c r="D293" s="2">
        <v>410400</v>
      </c>
      <c r="E293" s="1">
        <v>182.02465931213499</v>
      </c>
      <c r="F293" s="2">
        <v>1849.2</v>
      </c>
      <c r="G293" s="2">
        <v>1849.2</v>
      </c>
    </row>
    <row r="294" spans="3:7" x14ac:dyDescent="0.2">
      <c r="C294" s="2">
        <v>277</v>
      </c>
      <c r="D294" s="2">
        <v>424050</v>
      </c>
      <c r="E294" s="1">
        <v>182.09494046015411</v>
      </c>
      <c r="F294" s="2">
        <v>1855.9</v>
      </c>
      <c r="G294" s="2">
        <v>1855.9</v>
      </c>
    </row>
    <row r="295" spans="3:7" x14ac:dyDescent="0.2">
      <c r="C295" s="2">
        <v>278</v>
      </c>
      <c r="D295" s="2">
        <v>437700</v>
      </c>
      <c r="E295" s="1">
        <v>182.16471598840329</v>
      </c>
      <c r="F295" s="2">
        <v>1862.6</v>
      </c>
      <c r="G295" s="2">
        <v>1862.6</v>
      </c>
    </row>
    <row r="296" spans="3:7" x14ac:dyDescent="0.2">
      <c r="C296" s="2">
        <v>279</v>
      </c>
      <c r="D296" s="2">
        <v>451350</v>
      </c>
      <c r="E296" s="1">
        <v>182.2339913336543</v>
      </c>
      <c r="F296" s="2">
        <v>1869.3</v>
      </c>
      <c r="G296" s="2">
        <v>1869.3</v>
      </c>
    </row>
    <row r="297" spans="3:7" x14ac:dyDescent="0.2">
      <c r="C297" s="2">
        <v>280</v>
      </c>
      <c r="D297" s="2">
        <v>342000</v>
      </c>
      <c r="E297" s="1">
        <v>182.30277185501066</v>
      </c>
      <c r="F297" s="2">
        <v>1876</v>
      </c>
      <c r="G297" s="2">
        <v>1876</v>
      </c>
    </row>
    <row r="298" spans="3:7" x14ac:dyDescent="0.2">
      <c r="C298" s="2">
        <v>281</v>
      </c>
      <c r="D298" s="2">
        <v>343300</v>
      </c>
      <c r="E298" s="1">
        <v>182.34450523184788</v>
      </c>
      <c r="F298" s="2">
        <v>1882.7</v>
      </c>
      <c r="G298" s="2">
        <v>1882.7</v>
      </c>
    </row>
    <row r="299" spans="3:7" x14ac:dyDescent="0.2">
      <c r="C299" s="2">
        <v>282</v>
      </c>
      <c r="D299" s="2">
        <v>344600</v>
      </c>
      <c r="E299" s="1">
        <v>182.38594262728907</v>
      </c>
      <c r="F299" s="2">
        <v>1889.4</v>
      </c>
      <c r="G299" s="2">
        <v>1889.4</v>
      </c>
    </row>
    <row r="300" spans="3:7" x14ac:dyDescent="0.2">
      <c r="C300" s="2">
        <v>283</v>
      </c>
      <c r="D300" s="2">
        <v>345900</v>
      </c>
      <c r="E300" s="1">
        <v>182.42708717894624</v>
      </c>
      <c r="F300" s="2">
        <v>1896.1</v>
      </c>
      <c r="G300" s="2">
        <v>1896.1</v>
      </c>
    </row>
    <row r="301" spans="3:7" x14ac:dyDescent="0.2">
      <c r="C301" s="2">
        <v>284</v>
      </c>
      <c r="D301" s="2">
        <v>347200</v>
      </c>
      <c r="E301" s="1">
        <v>182.46794198023966</v>
      </c>
      <c r="F301" s="2">
        <v>1902.8</v>
      </c>
      <c r="G301" s="2">
        <v>1902.8</v>
      </c>
    </row>
    <row r="302" spans="3:7" x14ac:dyDescent="0.2">
      <c r="C302" s="2">
        <v>285</v>
      </c>
      <c r="D302" s="2">
        <v>348500</v>
      </c>
      <c r="E302" s="1">
        <v>182.50851008117309</v>
      </c>
      <c r="F302" s="2">
        <v>1909.5</v>
      </c>
      <c r="G302" s="2">
        <v>1909.5</v>
      </c>
    </row>
    <row r="303" spans="3:7" x14ac:dyDescent="0.2">
      <c r="C303" s="2">
        <v>286</v>
      </c>
      <c r="D303" s="2">
        <v>349800</v>
      </c>
      <c r="E303" s="1">
        <v>182.54879448909298</v>
      </c>
      <c r="F303" s="2">
        <v>1916.2</v>
      </c>
      <c r="G303" s="2">
        <v>1916.2</v>
      </c>
    </row>
    <row r="304" spans="3:7" x14ac:dyDescent="0.2">
      <c r="C304" s="2">
        <v>287</v>
      </c>
      <c r="D304" s="2">
        <v>351100</v>
      </c>
      <c r="E304" s="1">
        <v>182.58879816943158</v>
      </c>
      <c r="F304" s="2">
        <v>1922.9</v>
      </c>
      <c r="G304" s="2">
        <v>1922.9</v>
      </c>
    </row>
    <row r="305" spans="3:7" x14ac:dyDescent="0.2">
      <c r="C305" s="2">
        <v>288</v>
      </c>
      <c r="D305" s="2">
        <v>352400</v>
      </c>
      <c r="E305" s="1">
        <v>182.62852404643448</v>
      </c>
      <c r="F305" s="2">
        <v>1929.6</v>
      </c>
      <c r="G305" s="2">
        <v>1929.6</v>
      </c>
    </row>
    <row r="306" spans="3:7" x14ac:dyDescent="0.2">
      <c r="C306" s="2">
        <v>289</v>
      </c>
      <c r="D306" s="2">
        <v>353700</v>
      </c>
      <c r="E306" s="1">
        <v>182.66797500387338</v>
      </c>
      <c r="F306" s="2">
        <v>1936.3</v>
      </c>
      <c r="G306" s="2">
        <v>1936.3</v>
      </c>
    </row>
    <row r="307" spans="3:7" x14ac:dyDescent="0.2">
      <c r="C307" s="2">
        <v>290</v>
      </c>
      <c r="D307" s="2">
        <v>355000</v>
      </c>
      <c r="E307" s="1">
        <v>182.70715388574371</v>
      </c>
      <c r="F307" s="2">
        <v>1943</v>
      </c>
      <c r="G307" s="2">
        <v>1943</v>
      </c>
    </row>
    <row r="308" spans="3:7" x14ac:dyDescent="0.2">
      <c r="C308" s="2">
        <v>291</v>
      </c>
      <c r="D308" s="2">
        <v>356280</v>
      </c>
      <c r="E308" s="1">
        <v>182.73580550853978</v>
      </c>
      <c r="F308" s="2">
        <v>1949.7</v>
      </c>
      <c r="G308" s="2">
        <v>1949.7</v>
      </c>
    </row>
    <row r="309" spans="3:7" x14ac:dyDescent="0.2">
      <c r="C309" s="2">
        <v>292</v>
      </c>
      <c r="D309" s="2">
        <v>357560</v>
      </c>
      <c r="E309" s="1">
        <v>182.76426088734408</v>
      </c>
      <c r="F309" s="2">
        <v>1956.4</v>
      </c>
      <c r="G309" s="2">
        <v>1956.4</v>
      </c>
    </row>
    <row r="310" spans="3:7" x14ac:dyDescent="0.2">
      <c r="C310" s="2">
        <v>293</v>
      </c>
      <c r="D310" s="2">
        <v>358840</v>
      </c>
      <c r="E310" s="1">
        <v>182.79252203148081</v>
      </c>
      <c r="F310" s="2">
        <v>1963.1</v>
      </c>
      <c r="G310" s="2">
        <v>1963.1</v>
      </c>
    </row>
    <row r="311" spans="3:7" x14ac:dyDescent="0.2">
      <c r="C311" s="2">
        <v>294</v>
      </c>
      <c r="D311" s="2">
        <v>360120</v>
      </c>
      <c r="E311" s="1">
        <v>182.82059092293633</v>
      </c>
      <c r="F311" s="2">
        <v>1969.8</v>
      </c>
      <c r="G311" s="2">
        <v>1969.8</v>
      </c>
    </row>
    <row r="312" spans="3:7" x14ac:dyDescent="0.2">
      <c r="C312" s="2">
        <v>295</v>
      </c>
      <c r="D312" s="2">
        <v>361400</v>
      </c>
      <c r="E312" s="1">
        <v>182.84846951682266</v>
      </c>
      <c r="F312" s="2">
        <v>1976.5</v>
      </c>
      <c r="G312" s="2">
        <v>1976.5</v>
      </c>
    </row>
    <row r="313" spans="3:7" x14ac:dyDescent="0.2">
      <c r="C313" s="2">
        <v>296</v>
      </c>
      <c r="D313" s="2">
        <v>362680</v>
      </c>
      <c r="E313" s="1">
        <v>182.87615974183137</v>
      </c>
      <c r="F313" s="2">
        <v>1983.2</v>
      </c>
      <c r="G313" s="2">
        <v>1983.2</v>
      </c>
    </row>
    <row r="314" spans="3:7" x14ac:dyDescent="0.2">
      <c r="C314" s="2">
        <v>297</v>
      </c>
      <c r="D314" s="2">
        <v>363960</v>
      </c>
      <c r="E314" s="1">
        <v>182.90366350067842</v>
      </c>
      <c r="F314" s="2">
        <v>1989.9</v>
      </c>
      <c r="G314" s="2">
        <v>1989.9</v>
      </c>
    </row>
    <row r="315" spans="3:7" x14ac:dyDescent="0.2">
      <c r="C315" s="2">
        <v>298</v>
      </c>
      <c r="D315" s="2">
        <v>365240</v>
      </c>
      <c r="E315" s="1">
        <v>182.93098267053992</v>
      </c>
      <c r="F315" s="2">
        <v>1996.6</v>
      </c>
      <c r="G315" s="2">
        <v>1996.6</v>
      </c>
    </row>
    <row r="316" spans="3:7" x14ac:dyDescent="0.2">
      <c r="C316" s="2">
        <v>299</v>
      </c>
      <c r="D316" s="2">
        <v>366520</v>
      </c>
      <c r="E316" s="1">
        <v>182.95811910347928</v>
      </c>
      <c r="F316" s="2">
        <v>2003.3</v>
      </c>
      <c r="G316" s="2">
        <v>2003.3</v>
      </c>
    </row>
    <row r="317" spans="3:7" x14ac:dyDescent="0.2">
      <c r="C317" s="2">
        <v>300</v>
      </c>
      <c r="D317" s="2">
        <v>367800</v>
      </c>
      <c r="E317" s="1">
        <v>182.98507462686567</v>
      </c>
      <c r="F317" s="2">
        <v>2010</v>
      </c>
      <c r="G317" s="2">
        <v>2010</v>
      </c>
    </row>
    <row r="318" spans="3:7" x14ac:dyDescent="0.2">
      <c r="C318" s="2">
        <v>301</v>
      </c>
      <c r="D318" s="2">
        <v>369090</v>
      </c>
      <c r="E318" s="1">
        <v>183.01680963951009</v>
      </c>
      <c r="F318" s="2">
        <v>2016.7</v>
      </c>
      <c r="G318" s="2">
        <v>2016.7</v>
      </c>
    </row>
    <row r="319" spans="3:7" x14ac:dyDescent="0.2">
      <c r="C319" s="2">
        <v>302</v>
      </c>
      <c r="D319" s="2">
        <v>370380</v>
      </c>
      <c r="E319" s="1">
        <v>183.04833448650785</v>
      </c>
      <c r="F319" s="2">
        <v>2023.4</v>
      </c>
      <c r="G319" s="2">
        <v>2023.4</v>
      </c>
    </row>
    <row r="320" spans="3:7" x14ac:dyDescent="0.2">
      <c r="C320" s="2">
        <v>303</v>
      </c>
      <c r="D320" s="2">
        <v>371670</v>
      </c>
      <c r="E320" s="1">
        <v>183.07965124870694</v>
      </c>
      <c r="F320" s="2">
        <v>2030.1</v>
      </c>
      <c r="G320" s="2">
        <v>2030.1</v>
      </c>
    </row>
    <row r="321" spans="3:7" x14ac:dyDescent="0.2">
      <c r="C321" s="2">
        <v>304</v>
      </c>
      <c r="D321" s="2">
        <v>372960</v>
      </c>
      <c r="E321" s="1">
        <v>183.11076197957581</v>
      </c>
      <c r="F321" s="2">
        <v>2036.8</v>
      </c>
      <c r="G321" s="2">
        <v>2036.8</v>
      </c>
    </row>
    <row r="322" spans="3:7" x14ac:dyDescent="0.2">
      <c r="C322" s="2">
        <v>305</v>
      </c>
      <c r="D322" s="2">
        <v>374250</v>
      </c>
      <c r="E322" s="1">
        <v>183.14166870565208</v>
      </c>
      <c r="F322" s="2">
        <v>2043.5</v>
      </c>
      <c r="G322" s="2">
        <v>2043.5</v>
      </c>
    </row>
    <row r="323" spans="3:7" x14ac:dyDescent="0.2">
      <c r="C323" s="2">
        <v>306</v>
      </c>
      <c r="D323" s="2">
        <v>375540</v>
      </c>
      <c r="E323" s="1">
        <v>183.17237342698272</v>
      </c>
      <c r="F323" s="2">
        <v>2050.1999999999998</v>
      </c>
      <c r="G323" s="2">
        <v>2050.1999999999998</v>
      </c>
    </row>
    <row r="324" spans="3:7" x14ac:dyDescent="0.2">
      <c r="C324" s="2">
        <v>307</v>
      </c>
      <c r="D324" s="2">
        <v>376830</v>
      </c>
      <c r="E324" s="1">
        <v>183.20287811755554</v>
      </c>
      <c r="F324" s="2">
        <v>2056.9</v>
      </c>
      <c r="G324" s="2">
        <v>2056.9</v>
      </c>
    </row>
    <row r="325" spans="3:7" x14ac:dyDescent="0.2">
      <c r="C325" s="2">
        <v>308</v>
      </c>
      <c r="D325" s="2">
        <v>378120</v>
      </c>
      <c r="E325" s="1">
        <v>183.23318472572205</v>
      </c>
      <c r="F325" s="2">
        <v>2063.6</v>
      </c>
      <c r="G325" s="2">
        <v>2063.6</v>
      </c>
    </row>
    <row r="326" spans="3:7" x14ac:dyDescent="0.2">
      <c r="C326" s="2">
        <v>309</v>
      </c>
      <c r="D326" s="2">
        <v>379410</v>
      </c>
      <c r="E326" s="1">
        <v>183.26329517461235</v>
      </c>
      <c r="F326" s="2">
        <v>2070.3000000000002</v>
      </c>
      <c r="G326" s="2">
        <v>2070.3000000000002</v>
      </c>
    </row>
    <row r="327" spans="3:7" x14ac:dyDescent="0.2">
      <c r="C327" s="2">
        <v>310</v>
      </c>
      <c r="D327" s="2">
        <v>380700</v>
      </c>
      <c r="E327" s="1">
        <v>183.29321136254214</v>
      </c>
      <c r="F327" s="2">
        <v>2077</v>
      </c>
      <c r="G327" s="2">
        <v>2077</v>
      </c>
    </row>
    <row r="328" spans="3:7" x14ac:dyDescent="0.2">
      <c r="C328" s="2">
        <v>311</v>
      </c>
      <c r="D328" s="2">
        <v>381990</v>
      </c>
      <c r="E328" s="1">
        <v>183.32293516341122</v>
      </c>
      <c r="F328" s="2">
        <v>2083.6999999999998</v>
      </c>
      <c r="G328" s="2">
        <v>2083.6999999999998</v>
      </c>
    </row>
    <row r="329" spans="3:7" x14ac:dyDescent="0.2">
      <c r="C329" s="2">
        <v>312</v>
      </c>
      <c r="D329" s="2">
        <v>383280</v>
      </c>
      <c r="E329" s="1">
        <v>183.35246842709529</v>
      </c>
      <c r="F329" s="2">
        <v>2090.4</v>
      </c>
      <c r="G329" s="2">
        <v>2090.4</v>
      </c>
    </row>
    <row r="330" spans="3:7" x14ac:dyDescent="0.2">
      <c r="C330" s="2">
        <v>313</v>
      </c>
      <c r="D330" s="2">
        <v>384570</v>
      </c>
      <c r="E330" s="1">
        <v>183.38181297982931</v>
      </c>
      <c r="F330" s="2">
        <v>2097.1</v>
      </c>
      <c r="G330" s="2">
        <v>2097.1</v>
      </c>
    </row>
    <row r="331" spans="3:7" x14ac:dyDescent="0.2">
      <c r="C331" s="2">
        <v>314</v>
      </c>
      <c r="D331" s="2">
        <v>385860</v>
      </c>
      <c r="E331" s="1">
        <v>183.41097062458408</v>
      </c>
      <c r="F331" s="2">
        <v>2103.8000000000002</v>
      </c>
      <c r="G331" s="2">
        <v>2103.8000000000002</v>
      </c>
    </row>
    <row r="332" spans="3:7" x14ac:dyDescent="0.2">
      <c r="C332" s="2">
        <v>315</v>
      </c>
      <c r="D332" s="2">
        <v>387150</v>
      </c>
      <c r="E332" s="1">
        <v>183.43994314143569</v>
      </c>
      <c r="F332" s="2">
        <v>2110.5</v>
      </c>
      <c r="G332" s="2">
        <v>2110.5</v>
      </c>
    </row>
    <row r="333" spans="3:7" x14ac:dyDescent="0.2">
      <c r="C333" s="2">
        <v>316</v>
      </c>
      <c r="D333" s="2">
        <v>388440</v>
      </c>
      <c r="E333" s="1">
        <v>183.46873228792742</v>
      </c>
      <c r="F333" s="2">
        <v>2117.1999999999998</v>
      </c>
      <c r="G333" s="2">
        <v>2117.1999999999998</v>
      </c>
    </row>
    <row r="334" spans="3:7" x14ac:dyDescent="0.2">
      <c r="C334" s="2">
        <v>317</v>
      </c>
      <c r="D334" s="2">
        <v>389730</v>
      </c>
      <c r="E334" s="1">
        <v>183.49733979942559</v>
      </c>
      <c r="F334" s="2">
        <v>2123.9</v>
      </c>
      <c r="G334" s="2">
        <v>2123.9</v>
      </c>
    </row>
    <row r="335" spans="3:7" x14ac:dyDescent="0.2">
      <c r="C335" s="2">
        <v>318</v>
      </c>
      <c r="D335" s="2">
        <v>391020</v>
      </c>
      <c r="E335" s="1">
        <v>183.52576738946777</v>
      </c>
      <c r="F335" s="2">
        <v>2130.6</v>
      </c>
      <c r="G335" s="2">
        <v>2130.6</v>
      </c>
    </row>
    <row r="336" spans="3:7" x14ac:dyDescent="0.2">
      <c r="C336" s="2">
        <v>319</v>
      </c>
      <c r="D336" s="2">
        <v>392310</v>
      </c>
      <c r="E336" s="1">
        <v>183.55401675010526</v>
      </c>
      <c r="F336" s="2">
        <v>2137.3000000000002</v>
      </c>
      <c r="G336" s="2">
        <v>2137.3000000000002</v>
      </c>
    </row>
    <row r="337" spans="3:7" x14ac:dyDescent="0.2">
      <c r="C337" s="2">
        <v>320</v>
      </c>
      <c r="D337" s="2">
        <v>393600</v>
      </c>
      <c r="E337" s="1">
        <v>183.58208955223881</v>
      </c>
      <c r="F337" s="2">
        <v>2144</v>
      </c>
      <c r="G337" s="2">
        <v>2144</v>
      </c>
    </row>
    <row r="338" spans="3:7" x14ac:dyDescent="0.2">
      <c r="C338" s="2">
        <v>321</v>
      </c>
      <c r="D338" s="2">
        <v>394860</v>
      </c>
      <c r="E338" s="1">
        <v>183.59603849909328</v>
      </c>
      <c r="F338" s="2">
        <v>2150.6999999999998</v>
      </c>
      <c r="G338" s="2">
        <v>2150.6999999999998</v>
      </c>
    </row>
    <row r="339" spans="3:7" x14ac:dyDescent="0.2">
      <c r="C339" s="2">
        <v>322</v>
      </c>
      <c r="D339" s="2">
        <v>396120</v>
      </c>
      <c r="E339" s="1">
        <v>183.60990080652635</v>
      </c>
      <c r="F339" s="2">
        <v>2157.4</v>
      </c>
      <c r="G339" s="2">
        <v>2157.4</v>
      </c>
    </row>
    <row r="340" spans="3:7" x14ac:dyDescent="0.2">
      <c r="C340" s="2">
        <v>323</v>
      </c>
      <c r="D340" s="2">
        <v>397380</v>
      </c>
      <c r="E340" s="1">
        <v>183.62367727923848</v>
      </c>
      <c r="F340" s="2">
        <v>2164.1</v>
      </c>
      <c r="G340" s="2">
        <v>2164.1</v>
      </c>
    </row>
    <row r="341" spans="3:7" x14ac:dyDescent="0.2">
      <c r="C341" s="2">
        <v>324</v>
      </c>
      <c r="D341" s="2">
        <v>398640</v>
      </c>
      <c r="E341" s="1">
        <v>183.63736871199555</v>
      </c>
      <c r="F341" s="2">
        <v>2170.8000000000002</v>
      </c>
      <c r="G341" s="2">
        <v>2170.8000000000002</v>
      </c>
    </row>
    <row r="342" spans="3:7" x14ac:dyDescent="0.2">
      <c r="C342" s="2">
        <v>325</v>
      </c>
      <c r="D342" s="2">
        <v>399900</v>
      </c>
      <c r="E342" s="1">
        <v>183.65097588978185</v>
      </c>
      <c r="F342" s="2">
        <v>2177.5</v>
      </c>
      <c r="G342" s="2">
        <v>2177.5</v>
      </c>
    </row>
    <row r="343" spans="3:7" x14ac:dyDescent="0.2">
      <c r="C343" s="2">
        <v>326</v>
      </c>
      <c r="D343" s="2">
        <v>401160</v>
      </c>
      <c r="E343" s="1">
        <v>183.66449958794979</v>
      </c>
      <c r="F343" s="2">
        <v>2184.1999999999998</v>
      </c>
      <c r="G343" s="2">
        <v>2184.1999999999998</v>
      </c>
    </row>
    <row r="344" spans="3:7" x14ac:dyDescent="0.2">
      <c r="C344" s="2">
        <v>327</v>
      </c>
      <c r="D344" s="2">
        <v>402420</v>
      </c>
      <c r="E344" s="1">
        <v>183.6779405723675</v>
      </c>
      <c r="F344" s="2">
        <v>2190.9</v>
      </c>
      <c r="G344" s="2">
        <v>2190.9</v>
      </c>
    </row>
    <row r="345" spans="3:7" x14ac:dyDescent="0.2">
      <c r="C345" s="2">
        <v>328</v>
      </c>
      <c r="D345" s="2">
        <v>403680</v>
      </c>
      <c r="E345" s="1">
        <v>183.69129959956317</v>
      </c>
      <c r="F345" s="2">
        <v>2197.6</v>
      </c>
      <c r="G345" s="2">
        <v>2197.6</v>
      </c>
    </row>
    <row r="346" spans="3:7" x14ac:dyDescent="0.2">
      <c r="C346" s="2">
        <v>329</v>
      </c>
      <c r="D346" s="2">
        <v>404940</v>
      </c>
      <c r="E346" s="1">
        <v>183.70457741686701</v>
      </c>
      <c r="F346" s="2">
        <v>2204.3000000000002</v>
      </c>
      <c r="G346" s="2">
        <v>2204.3000000000002</v>
      </c>
    </row>
    <row r="347" spans="3:7" x14ac:dyDescent="0.2">
      <c r="C347" s="2">
        <v>330</v>
      </c>
      <c r="D347" s="2">
        <v>406200</v>
      </c>
      <c r="E347" s="1">
        <v>183.71777476255087</v>
      </c>
      <c r="F347" s="2">
        <v>2211</v>
      </c>
      <c r="G347" s="2">
        <v>2211</v>
      </c>
    </row>
    <row r="348" spans="3:7" x14ac:dyDescent="0.2">
      <c r="C348" s="2">
        <v>331</v>
      </c>
      <c r="D348" s="2">
        <v>407500</v>
      </c>
      <c r="E348" s="1">
        <v>183.74892907065876</v>
      </c>
      <c r="F348" s="2">
        <v>2217.6999999999998</v>
      </c>
      <c r="G348" s="2">
        <v>2217.6999999999998</v>
      </c>
    </row>
    <row r="349" spans="3:7" x14ac:dyDescent="0.2">
      <c r="C349" s="2">
        <v>332</v>
      </c>
      <c r="D349" s="2">
        <v>408800</v>
      </c>
      <c r="E349" s="1">
        <v>183.77989570221183</v>
      </c>
      <c r="F349" s="2">
        <v>2224.4</v>
      </c>
      <c r="G349" s="2">
        <v>2224.4</v>
      </c>
    </row>
    <row r="350" spans="3:7" x14ac:dyDescent="0.2">
      <c r="C350" s="2">
        <v>333</v>
      </c>
      <c r="D350" s="2">
        <v>410100</v>
      </c>
      <c r="E350" s="1">
        <v>183.81067634798978</v>
      </c>
      <c r="F350" s="2">
        <v>2231.1</v>
      </c>
      <c r="G350" s="2">
        <v>2231.1</v>
      </c>
    </row>
    <row r="351" spans="3:7" x14ac:dyDescent="0.2">
      <c r="C351" s="2">
        <v>334</v>
      </c>
      <c r="D351" s="2">
        <v>411400</v>
      </c>
      <c r="E351" s="1">
        <v>183.84127267852352</v>
      </c>
      <c r="F351" s="2">
        <v>2237.8000000000002</v>
      </c>
      <c r="G351" s="2">
        <v>2237.8000000000002</v>
      </c>
    </row>
    <row r="352" spans="3:7" x14ac:dyDescent="0.2">
      <c r="C352" s="2">
        <v>335</v>
      </c>
      <c r="D352" s="2">
        <v>412700</v>
      </c>
      <c r="E352" s="1">
        <v>183.8716863443974</v>
      </c>
      <c r="F352" s="2">
        <v>2244.5</v>
      </c>
      <c r="G352" s="2">
        <v>2244.5</v>
      </c>
    </row>
    <row r="353" spans="3:7" x14ac:dyDescent="0.2">
      <c r="C353" s="2">
        <v>336</v>
      </c>
      <c r="D353" s="2">
        <v>414000</v>
      </c>
      <c r="E353" s="1">
        <v>183.90191897654583</v>
      </c>
      <c r="F353" s="2">
        <v>2251.1999999999998</v>
      </c>
      <c r="G353" s="2">
        <v>2251.1999999999998</v>
      </c>
    </row>
    <row r="354" spans="3:7" x14ac:dyDescent="0.2">
      <c r="C354" s="2">
        <v>337</v>
      </c>
      <c r="D354" s="2">
        <v>415300</v>
      </c>
      <c r="E354" s="1">
        <v>183.93197218654501</v>
      </c>
      <c r="F354" s="2">
        <v>2257.9</v>
      </c>
      <c r="G354" s="2">
        <v>2257.9</v>
      </c>
    </row>
    <row r="355" spans="3:7" x14ac:dyDescent="0.2">
      <c r="C355" s="2">
        <v>338</v>
      </c>
      <c r="D355" s="2">
        <v>416600</v>
      </c>
      <c r="E355" s="1">
        <v>183.96184756689925</v>
      </c>
      <c r="F355" s="2">
        <v>2264.6</v>
      </c>
      <c r="G355" s="2">
        <v>2264.6</v>
      </c>
    </row>
    <row r="356" spans="3:7" x14ac:dyDescent="0.2">
      <c r="C356" s="2">
        <v>339</v>
      </c>
      <c r="D356" s="2">
        <v>417900</v>
      </c>
      <c r="E356" s="1">
        <v>183.99154669132213</v>
      </c>
      <c r="F356" s="2">
        <v>2271.3000000000002</v>
      </c>
      <c r="G356" s="2">
        <v>2271.3000000000002</v>
      </c>
    </row>
    <row r="357" spans="3:7" x14ac:dyDescent="0.2">
      <c r="C357" s="2">
        <v>340</v>
      </c>
      <c r="D357" s="2">
        <v>419200</v>
      </c>
      <c r="E357" s="1">
        <v>184.02107111501317</v>
      </c>
      <c r="F357" s="2">
        <v>2278</v>
      </c>
      <c r="G357" s="2">
        <v>2278</v>
      </c>
    </row>
    <row r="358" spans="3:7" x14ac:dyDescent="0.2">
      <c r="C358" s="2">
        <v>341</v>
      </c>
      <c r="D358" s="2">
        <v>420470</v>
      </c>
      <c r="E358" s="1">
        <v>184.03729154812447</v>
      </c>
      <c r="F358" s="2">
        <v>2284.6999999999998</v>
      </c>
      <c r="G358" s="2">
        <v>2284.6999999999998</v>
      </c>
    </row>
    <row r="359" spans="3:7" x14ac:dyDescent="0.2">
      <c r="C359" s="2">
        <v>342</v>
      </c>
      <c r="D359" s="2">
        <v>421740</v>
      </c>
      <c r="E359" s="1">
        <v>184.05341712490181</v>
      </c>
      <c r="F359" s="2">
        <v>2291.4</v>
      </c>
      <c r="G359" s="2">
        <v>2291.4</v>
      </c>
    </row>
    <row r="360" spans="3:7" x14ac:dyDescent="0.2">
      <c r="C360" s="2">
        <v>343</v>
      </c>
      <c r="D360" s="2">
        <v>423010</v>
      </c>
      <c r="E360" s="1">
        <v>184.0694486749924</v>
      </c>
      <c r="F360" s="2">
        <v>2298.1</v>
      </c>
      <c r="G360" s="2">
        <v>2298.1</v>
      </c>
    </row>
    <row r="361" spans="3:7" x14ac:dyDescent="0.2">
      <c r="C361" s="2">
        <v>344</v>
      </c>
      <c r="D361" s="2">
        <v>424280</v>
      </c>
      <c r="E361" s="1">
        <v>184.08538701839637</v>
      </c>
      <c r="F361" s="2">
        <v>2304.8000000000002</v>
      </c>
      <c r="G361" s="2">
        <v>2304.8000000000002</v>
      </c>
    </row>
    <row r="362" spans="3:7" x14ac:dyDescent="0.2">
      <c r="C362" s="2">
        <v>345</v>
      </c>
      <c r="D362" s="2">
        <v>425550</v>
      </c>
      <c r="E362" s="1">
        <v>184.10123296560675</v>
      </c>
      <c r="F362" s="2">
        <v>2311.5</v>
      </c>
      <c r="G362" s="2">
        <v>2311.5</v>
      </c>
    </row>
    <row r="363" spans="3:7" x14ac:dyDescent="0.2">
      <c r="C363" s="2">
        <v>346</v>
      </c>
      <c r="D363" s="2">
        <v>426820</v>
      </c>
      <c r="E363" s="1">
        <v>184.11698731774649</v>
      </c>
      <c r="F363" s="2">
        <v>2318.1999999999998</v>
      </c>
      <c r="G363" s="2">
        <v>2318.1999999999998</v>
      </c>
    </row>
    <row r="364" spans="3:7" x14ac:dyDescent="0.2">
      <c r="C364" s="2">
        <v>347</v>
      </c>
      <c r="D364" s="2">
        <v>428090</v>
      </c>
      <c r="E364" s="1">
        <v>184.13265086670393</v>
      </c>
      <c r="F364" s="2">
        <v>2324.9</v>
      </c>
      <c r="G364" s="2">
        <v>2324.9</v>
      </c>
    </row>
    <row r="365" spans="3:7" x14ac:dyDescent="0.2">
      <c r="C365" s="2">
        <v>348</v>
      </c>
      <c r="D365" s="2">
        <v>429360</v>
      </c>
      <c r="E365" s="1">
        <v>184.14822439526506</v>
      </c>
      <c r="F365" s="2">
        <v>2331.6</v>
      </c>
      <c r="G365" s="2">
        <v>2331.6</v>
      </c>
    </row>
    <row r="366" spans="3:7" x14ac:dyDescent="0.2">
      <c r="C366" s="2">
        <v>349</v>
      </c>
      <c r="D366" s="2">
        <v>430630</v>
      </c>
      <c r="E366" s="1">
        <v>184.16370867724413</v>
      </c>
      <c r="F366" s="2">
        <v>2338.3000000000002</v>
      </c>
      <c r="G366" s="2">
        <v>2338.3000000000002</v>
      </c>
    </row>
    <row r="367" spans="3:7" x14ac:dyDescent="0.2">
      <c r="C367" s="2">
        <v>350</v>
      </c>
      <c r="D367" s="2">
        <v>431900</v>
      </c>
      <c r="E367" s="1">
        <v>184.17910447761193</v>
      </c>
      <c r="F367" s="2">
        <v>2345</v>
      </c>
      <c r="G367" s="2">
        <v>2345</v>
      </c>
    </row>
    <row r="368" spans="3:7" x14ac:dyDescent="0.2">
      <c r="C368" s="2">
        <v>351</v>
      </c>
      <c r="D368" s="2">
        <v>433210</v>
      </c>
      <c r="E368" s="1">
        <v>184.21142152485433</v>
      </c>
      <c r="F368" s="2">
        <v>2351.6999999999998</v>
      </c>
      <c r="G368" s="2">
        <v>2351.6999999999998</v>
      </c>
    </row>
    <row r="369" spans="3:7" x14ac:dyDescent="0.2">
      <c r="C369" s="2">
        <v>352</v>
      </c>
      <c r="D369" s="2">
        <v>434520</v>
      </c>
      <c r="E369" s="1">
        <v>184.24355495251018</v>
      </c>
      <c r="F369" s="2">
        <v>2358.4</v>
      </c>
      <c r="G369" s="2">
        <v>2358.4</v>
      </c>
    </row>
    <row r="370" spans="3:7" x14ac:dyDescent="0.2">
      <c r="C370" s="2">
        <v>353</v>
      </c>
      <c r="D370" s="2">
        <v>435830</v>
      </c>
      <c r="E370" s="1">
        <v>184.2755063210858</v>
      </c>
      <c r="F370" s="2">
        <v>2365.1</v>
      </c>
      <c r="G370" s="2">
        <v>2365.1</v>
      </c>
    </row>
    <row r="371" spans="3:7" x14ac:dyDescent="0.2">
      <c r="C371" s="2">
        <v>354</v>
      </c>
      <c r="D371" s="2">
        <v>437140</v>
      </c>
      <c r="E371" s="1">
        <v>184.30727717345474</v>
      </c>
      <c r="F371" s="2">
        <v>2371.8000000000002</v>
      </c>
      <c r="G371" s="2">
        <v>2371.8000000000002</v>
      </c>
    </row>
    <row r="372" spans="3:7" x14ac:dyDescent="0.2">
      <c r="C372" s="2">
        <v>355</v>
      </c>
      <c r="D372" s="2">
        <v>438450</v>
      </c>
      <c r="E372" s="1">
        <v>184.33886903510617</v>
      </c>
      <c r="F372" s="2">
        <v>2378.5</v>
      </c>
      <c r="G372" s="2">
        <v>2378.5</v>
      </c>
    </row>
    <row r="373" spans="3:7" x14ac:dyDescent="0.2">
      <c r="C373" s="2">
        <v>356</v>
      </c>
      <c r="D373" s="2">
        <v>439760</v>
      </c>
      <c r="E373" s="1">
        <v>184.37028341438872</v>
      </c>
      <c r="F373" s="2">
        <v>2385.1999999999998</v>
      </c>
      <c r="G373" s="2">
        <v>2385.1999999999998</v>
      </c>
    </row>
    <row r="374" spans="3:7" x14ac:dyDescent="0.2">
      <c r="C374" s="2">
        <v>357</v>
      </c>
      <c r="D374" s="2">
        <v>441070</v>
      </c>
      <c r="E374" s="1">
        <v>184.40152180275095</v>
      </c>
      <c r="F374" s="2">
        <v>2391.9</v>
      </c>
      <c r="G374" s="2">
        <v>2391.9</v>
      </c>
    </row>
    <row r="375" spans="3:7" x14ac:dyDescent="0.2">
      <c r="C375" s="2">
        <v>358</v>
      </c>
      <c r="D375" s="2">
        <v>442380</v>
      </c>
      <c r="E375" s="1">
        <v>184.43258567497708</v>
      </c>
      <c r="F375" s="2">
        <v>2398.6</v>
      </c>
      <c r="G375" s="2">
        <v>2398.6</v>
      </c>
    </row>
    <row r="376" spans="3:7" x14ac:dyDescent="0.2">
      <c r="C376" s="2">
        <v>359</v>
      </c>
      <c r="D376" s="2">
        <v>443690</v>
      </c>
      <c r="E376" s="1">
        <v>184.46347648941918</v>
      </c>
      <c r="F376" s="2">
        <v>2405.3000000000002</v>
      </c>
      <c r="G376" s="2">
        <v>2405.3000000000002</v>
      </c>
    </row>
    <row r="377" spans="3:7" x14ac:dyDescent="0.2">
      <c r="C377" s="2">
        <v>360</v>
      </c>
      <c r="D377" s="2">
        <v>445000</v>
      </c>
      <c r="E377" s="1">
        <v>184.49419568822555</v>
      </c>
      <c r="F377" s="2">
        <v>2412</v>
      </c>
      <c r="G377" s="2">
        <v>2412</v>
      </c>
    </row>
    <row r="378" spans="3:7" x14ac:dyDescent="0.2">
      <c r="C378" s="2">
        <v>361</v>
      </c>
      <c r="D378" s="2">
        <v>446290</v>
      </c>
      <c r="E378" s="1">
        <v>184.51647579278122</v>
      </c>
      <c r="F378" s="2">
        <v>2418.6999999999998</v>
      </c>
      <c r="G378" s="2">
        <v>2418.6999999999998</v>
      </c>
    </row>
    <row r="379" spans="3:7" x14ac:dyDescent="0.2">
      <c r="C379" s="2">
        <v>362</v>
      </c>
      <c r="D379" s="2">
        <v>447580</v>
      </c>
      <c r="E379" s="1">
        <v>184.53863280283664</v>
      </c>
      <c r="F379" s="2">
        <v>2425.4</v>
      </c>
      <c r="G379" s="2">
        <v>2425.4</v>
      </c>
    </row>
    <row r="380" spans="3:7" x14ac:dyDescent="0.2">
      <c r="C380" s="2">
        <v>363</v>
      </c>
      <c r="D380" s="2">
        <v>448870</v>
      </c>
      <c r="E380" s="1">
        <v>184.56066773570166</v>
      </c>
      <c r="F380" s="2">
        <v>2432.1</v>
      </c>
      <c r="G380" s="2">
        <v>2432.1</v>
      </c>
    </row>
    <row r="381" spans="3:7" x14ac:dyDescent="0.2">
      <c r="C381" s="2">
        <v>364</v>
      </c>
      <c r="D381" s="2">
        <v>450160</v>
      </c>
      <c r="E381" s="1">
        <v>184.58258159750696</v>
      </c>
      <c r="F381" s="2">
        <v>2438.8000000000002</v>
      </c>
      <c r="G381" s="2">
        <v>2438.8000000000002</v>
      </c>
    </row>
    <row r="382" spans="3:7" x14ac:dyDescent="0.2">
      <c r="C382" s="2">
        <v>365</v>
      </c>
      <c r="D382" s="2">
        <v>451450</v>
      </c>
      <c r="E382" s="1">
        <v>184.60437538335719</v>
      </c>
      <c r="F382" s="2">
        <v>2445.5</v>
      </c>
      <c r="G382" s="2">
        <v>2445.5</v>
      </c>
    </row>
    <row r="383" spans="3:7" x14ac:dyDescent="0.2">
      <c r="C383" s="2">
        <v>366</v>
      </c>
      <c r="D383" s="2">
        <v>452740</v>
      </c>
      <c r="E383" s="1">
        <v>184.62605007748144</v>
      </c>
      <c r="F383" s="2">
        <v>2452.1999999999998</v>
      </c>
      <c r="G383" s="2">
        <v>2452.1999999999998</v>
      </c>
    </row>
    <row r="384" spans="3:7" x14ac:dyDescent="0.2">
      <c r="C384" s="2">
        <v>367</v>
      </c>
      <c r="D384" s="2">
        <v>454030</v>
      </c>
      <c r="E384" s="1">
        <v>184.64760665338159</v>
      </c>
      <c r="F384" s="2">
        <v>2458.9</v>
      </c>
      <c r="G384" s="2">
        <v>2458.9</v>
      </c>
    </row>
    <row r="385" spans="3:7" x14ac:dyDescent="0.2">
      <c r="C385" s="2">
        <v>368</v>
      </c>
      <c r="D385" s="2">
        <v>455320</v>
      </c>
      <c r="E385" s="1">
        <v>184.66904607397794</v>
      </c>
      <c r="F385" s="2">
        <v>2465.6</v>
      </c>
      <c r="G385" s="2">
        <v>2465.6</v>
      </c>
    </row>
    <row r="386" spans="3:7" x14ac:dyDescent="0.2">
      <c r="C386" s="2">
        <v>369</v>
      </c>
      <c r="D386" s="2">
        <v>456610</v>
      </c>
      <c r="E386" s="1">
        <v>184.6903692917526</v>
      </c>
      <c r="F386" s="2">
        <v>2472.3000000000002</v>
      </c>
      <c r="G386" s="2">
        <v>2472.3000000000002</v>
      </c>
    </row>
    <row r="387" spans="3:7" x14ac:dyDescent="0.2">
      <c r="C387" s="2">
        <v>370</v>
      </c>
      <c r="D387" s="2">
        <v>457900</v>
      </c>
      <c r="E387" s="1">
        <v>184.71157724889068</v>
      </c>
      <c r="F387" s="2">
        <v>2479</v>
      </c>
      <c r="G387" s="2">
        <v>2479</v>
      </c>
    </row>
  </sheetData>
  <phoneticPr fontId="0" type="noConversion"/>
  <printOptions gridLines="1"/>
  <pageMargins left="0.75" right="0.75" top="1" bottom="1" header="0.5" footer="0.5"/>
  <pageSetup orientation="portrait" r:id="rId1"/>
  <headerFooter alignWithMargins="0"/>
  <ignoredErrors>
    <ignoredError sqref="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47A3-BFCB-4657-BC50-0CB687C9F79F}">
  <sheetPr>
    <pageSetUpPr fitToPage="1"/>
  </sheetPr>
  <dimension ref="A1:O387"/>
  <sheetViews>
    <sheetView showGridLines="0" tabSelected="1" topLeftCell="B1" workbookViewId="0">
      <selection activeCell="C2" sqref="C2"/>
    </sheetView>
  </sheetViews>
  <sheetFormatPr defaultColWidth="8.42578125" defaultRowHeight="12.75" x14ac:dyDescent="0.2"/>
  <cols>
    <col min="1" max="1" width="2" style="1" hidden="1" customWidth="1"/>
    <col min="2" max="2" width="2" style="1" customWidth="1"/>
    <col min="3" max="3" width="15" style="2" customWidth="1"/>
    <col min="4" max="4" width="11" style="1" customWidth="1"/>
    <col min="5" max="5" width="13" style="1" customWidth="1"/>
    <col min="6" max="6" width="10.5703125" style="1" customWidth="1"/>
    <col min="7" max="7" width="6.5703125" style="1" customWidth="1"/>
    <col min="8" max="8" width="13.28515625" style="1" customWidth="1"/>
    <col min="9" max="9" width="2.5703125" style="1" customWidth="1"/>
    <col min="10" max="10" width="9.140625" style="1" bestFit="1" customWidth="1"/>
    <col min="11" max="11" width="19.7109375" style="1" bestFit="1" customWidth="1"/>
    <col min="12" max="12" width="9.140625" style="2" bestFit="1" customWidth="1"/>
    <col min="13" max="13" width="7" style="2" customWidth="1"/>
    <col min="14" max="14" width="8.42578125" style="1"/>
    <col min="15" max="15" width="9.28515625" style="1" bestFit="1" customWidth="1"/>
    <col min="16" max="16384" width="8.42578125" style="1"/>
  </cols>
  <sheetData>
    <row r="1" spans="1:14" ht="13.5" thickBot="1" x14ac:dyDescent="0.25"/>
    <row r="2" spans="1:14" ht="15" customHeight="1" thickTop="1" thickBot="1" x14ac:dyDescent="0.25">
      <c r="C2" s="41" t="s">
        <v>0</v>
      </c>
      <c r="D2" s="42"/>
      <c r="E2" s="42" t="s">
        <v>0</v>
      </c>
      <c r="F2" s="70"/>
      <c r="G2" s="75" t="s">
        <v>70</v>
      </c>
      <c r="H2" s="2"/>
      <c r="I2" s="2"/>
      <c r="J2" s="3" t="s">
        <v>1</v>
      </c>
    </row>
    <row r="3" spans="1:14" ht="13.5" customHeight="1" x14ac:dyDescent="0.2">
      <c r="C3" s="43" t="s">
        <v>2</v>
      </c>
      <c r="D3" s="93">
        <v>1</v>
      </c>
      <c r="E3" s="5" t="s">
        <v>3</v>
      </c>
      <c r="F3" s="96">
        <v>100</v>
      </c>
      <c r="G3" s="78">
        <v>600</v>
      </c>
      <c r="H3" s="80" t="s">
        <v>72</v>
      </c>
      <c r="I3" s="85"/>
      <c r="J3" s="6">
        <f>J20*K20</f>
        <v>1179699.75</v>
      </c>
      <c r="K3" s="7" t="s">
        <v>4</v>
      </c>
    </row>
    <row r="4" spans="1:14" ht="12" customHeight="1" x14ac:dyDescent="0.2">
      <c r="C4" s="44" t="s">
        <v>5</v>
      </c>
      <c r="D4" s="92">
        <v>220</v>
      </c>
      <c r="E4" s="5" t="s">
        <v>6</v>
      </c>
      <c r="F4" s="97">
        <v>0</v>
      </c>
      <c r="G4" s="78">
        <v>800</v>
      </c>
      <c r="H4" s="109">
        <v>1800</v>
      </c>
      <c r="I4" s="84"/>
      <c r="J4" s="6">
        <f>D4*126</f>
        <v>27720</v>
      </c>
      <c r="K4" s="7" t="s">
        <v>5</v>
      </c>
    </row>
    <row r="5" spans="1:14" ht="12" customHeight="1" x14ac:dyDescent="0.2">
      <c r="C5" s="44" t="s">
        <v>7</v>
      </c>
      <c r="D5" s="107">
        <v>0</v>
      </c>
      <c r="E5" s="5" t="s">
        <v>8</v>
      </c>
      <c r="F5" s="87">
        <f>H10*N16</f>
        <v>377.77777777777777</v>
      </c>
      <c r="G5" s="78">
        <v>1300</v>
      </c>
      <c r="H5" s="81" t="s">
        <v>3</v>
      </c>
      <c r="I5" s="85"/>
      <c r="J5" s="6">
        <f>D5*174</f>
        <v>0</v>
      </c>
      <c r="K5" s="7" t="s">
        <v>9</v>
      </c>
    </row>
    <row r="6" spans="1:14" ht="13.5" customHeight="1" x14ac:dyDescent="0.2">
      <c r="C6" s="44" t="s">
        <v>10</v>
      </c>
      <c r="D6" s="107">
        <v>0</v>
      </c>
      <c r="E6" s="5" t="s">
        <v>11</v>
      </c>
      <c r="F6" s="87">
        <f>H10*N17</f>
        <v>401.38888888888886</v>
      </c>
      <c r="G6" s="78">
        <v>1300</v>
      </c>
      <c r="H6" s="88">
        <f>F3</f>
        <v>100</v>
      </c>
      <c r="I6" s="84"/>
      <c r="J6" s="6">
        <f>D6*214</f>
        <v>0</v>
      </c>
      <c r="K6" s="7" t="s">
        <v>12</v>
      </c>
    </row>
    <row r="7" spans="1:14" ht="12.75" customHeight="1" x14ac:dyDescent="0.2">
      <c r="C7" s="44" t="s">
        <v>13</v>
      </c>
      <c r="D7" s="107">
        <v>0</v>
      </c>
      <c r="E7" s="5" t="s">
        <v>14</v>
      </c>
      <c r="F7" s="112">
        <f>H10*N18</f>
        <v>590.27777777777771</v>
      </c>
      <c r="G7" s="106">
        <v>1300</v>
      </c>
      <c r="H7" s="81" t="s">
        <v>6</v>
      </c>
      <c r="I7" s="85"/>
      <c r="J7" s="6">
        <f>D7*244</f>
        <v>0</v>
      </c>
      <c r="K7" s="7" t="s">
        <v>15</v>
      </c>
    </row>
    <row r="8" spans="1:14" ht="12" customHeight="1" x14ac:dyDescent="0.2">
      <c r="C8" s="44" t="s">
        <v>16</v>
      </c>
      <c r="D8" s="107">
        <v>0</v>
      </c>
      <c r="E8" s="5" t="s">
        <v>17</v>
      </c>
      <c r="F8" s="113"/>
      <c r="G8" s="106">
        <v>450</v>
      </c>
      <c r="H8" s="88">
        <f>F4</f>
        <v>0</v>
      </c>
      <c r="I8" s="84"/>
      <c r="J8" s="6">
        <f>D8*274</f>
        <v>0</v>
      </c>
      <c r="K8" s="7" t="s">
        <v>18</v>
      </c>
    </row>
    <row r="9" spans="1:14" ht="12" customHeight="1" x14ac:dyDescent="0.2">
      <c r="C9" s="45" t="s">
        <v>19</v>
      </c>
      <c r="D9" s="108">
        <v>0</v>
      </c>
      <c r="E9" s="5" t="s">
        <v>20</v>
      </c>
      <c r="F9" s="114">
        <f>H10*N19</f>
        <v>330.55555555555554</v>
      </c>
      <c r="G9" s="78">
        <v>560</v>
      </c>
      <c r="H9" s="81" t="s">
        <v>73</v>
      </c>
      <c r="I9" s="85"/>
      <c r="J9" s="6">
        <f>D9*295</f>
        <v>0</v>
      </c>
      <c r="K9" s="7" t="s">
        <v>19</v>
      </c>
      <c r="M9" s="2">
        <f>1700/6.7</f>
        <v>253.73134328358208</v>
      </c>
    </row>
    <row r="10" spans="1:14" ht="12" customHeight="1" thickBot="1" x14ac:dyDescent="0.25">
      <c r="C10" s="44" t="s">
        <v>21</v>
      </c>
      <c r="D10" s="94">
        <f>114+(90*2)</f>
        <v>294</v>
      </c>
      <c r="E10" s="31" t="s">
        <v>22</v>
      </c>
      <c r="F10" s="115"/>
      <c r="G10" s="79">
        <v>100</v>
      </c>
      <c r="H10" s="89">
        <f>H4-H6-H8</f>
        <v>1700</v>
      </c>
      <c r="I10" s="84"/>
      <c r="J10" s="6">
        <f>J21*K21</f>
        <v>360120</v>
      </c>
      <c r="K10" s="7" t="s">
        <v>23</v>
      </c>
    </row>
    <row r="11" spans="1:14" ht="12" customHeight="1" x14ac:dyDescent="0.2">
      <c r="C11" s="46" t="s">
        <v>24</v>
      </c>
      <c r="D11" s="95">
        <v>200</v>
      </c>
      <c r="E11" s="27" t="s">
        <v>25</v>
      </c>
      <c r="F11" s="104">
        <f>SUM(F3:F10)</f>
        <v>1800</v>
      </c>
      <c r="H11" s="2"/>
      <c r="I11" s="2"/>
      <c r="J11" s="6">
        <f>F3*62</f>
        <v>6200</v>
      </c>
      <c r="K11" s="7" t="s">
        <v>26</v>
      </c>
    </row>
    <row r="12" spans="1:14" ht="17.25" customHeight="1" x14ac:dyDescent="0.2">
      <c r="A12" s="26"/>
      <c r="B12" s="39"/>
      <c r="C12" s="48" t="s">
        <v>27</v>
      </c>
      <c r="D12" s="98">
        <f>SUM(D4:D9)+SUM(F3:F10)+J21+J20</f>
        <v>10306.799999999999</v>
      </c>
      <c r="E12" s="99" t="s">
        <v>68</v>
      </c>
      <c r="F12" s="100">
        <f>SUM(D5:D9)</f>
        <v>0</v>
      </c>
      <c r="G12" s="39"/>
      <c r="H12" s="90" t="s">
        <v>76</v>
      </c>
      <c r="J12" s="6">
        <f>F4*187</f>
        <v>0</v>
      </c>
      <c r="K12" s="7" t="s">
        <v>29</v>
      </c>
    </row>
    <row r="13" spans="1:14" ht="17.25" customHeight="1" thickBot="1" x14ac:dyDescent="0.25">
      <c r="C13" s="50" t="s">
        <v>30</v>
      </c>
      <c r="D13" s="101">
        <f>10400-D12</f>
        <v>93.200000000000728</v>
      </c>
      <c r="E13" s="102" t="s">
        <v>31</v>
      </c>
      <c r="F13" s="103">
        <f>J19/D12</f>
        <v>182.91694426117817</v>
      </c>
      <c r="H13" s="91" t="s">
        <v>74</v>
      </c>
      <c r="J13" s="6">
        <f>F5*166</f>
        <v>62711.111111111109</v>
      </c>
      <c r="K13" s="7" t="s">
        <v>32</v>
      </c>
    </row>
    <row r="14" spans="1:14" ht="12" customHeight="1" thickBot="1" x14ac:dyDescent="0.25">
      <c r="C14" s="52" t="s">
        <v>28</v>
      </c>
      <c r="D14" s="53">
        <f>(((D11)/185)+0.1)*75</f>
        <v>88.581081081081095</v>
      </c>
      <c r="E14" s="54" t="s">
        <v>33</v>
      </c>
      <c r="F14" s="55"/>
      <c r="H14" s="91" t="s">
        <v>75</v>
      </c>
      <c r="J14" s="6">
        <f>F6*219</f>
        <v>87904.166666666657</v>
      </c>
      <c r="K14" s="7" t="s">
        <v>34</v>
      </c>
    </row>
    <row r="15" spans="1:14" ht="12" customHeight="1" thickTop="1" x14ac:dyDescent="0.2">
      <c r="J15" s="116">
        <f>F7*80</f>
        <v>47222.222222222219</v>
      </c>
      <c r="K15" s="110" t="s">
        <v>81</v>
      </c>
    </row>
    <row r="16" spans="1:14" ht="12" customHeight="1" x14ac:dyDescent="0.2">
      <c r="C16" s="12" t="s">
        <v>36</v>
      </c>
      <c r="D16" s="13">
        <v>235</v>
      </c>
      <c r="E16" s="14">
        <f>((D17)/175)+0.1</f>
        <v>1.3067938080000001</v>
      </c>
      <c r="F16" s="15" t="s">
        <v>37</v>
      </c>
      <c r="J16" s="117"/>
      <c r="K16" s="111"/>
      <c r="L16" s="105" t="s">
        <v>77</v>
      </c>
      <c r="M16" s="2">
        <v>16</v>
      </c>
      <c r="N16" s="86">
        <f>(M16)/M20</f>
        <v>0.22222222222222221</v>
      </c>
    </row>
    <row r="17" spans="3:15" ht="12" customHeight="1" x14ac:dyDescent="0.2">
      <c r="C17" s="16" t="s">
        <v>39</v>
      </c>
      <c r="D17" s="17">
        <f>D16*0.89867624</f>
        <v>211.18891640000001</v>
      </c>
      <c r="E17" s="18">
        <f>(E16*80)</f>
        <v>104.54350464000001</v>
      </c>
      <c r="F17" s="15" t="s">
        <v>40</v>
      </c>
      <c r="J17" s="116">
        <f>F9*344</f>
        <v>113711.11111111111</v>
      </c>
      <c r="K17" s="110" t="s">
        <v>82</v>
      </c>
      <c r="L17" s="105" t="s">
        <v>78</v>
      </c>
      <c r="M17" s="2">
        <v>17</v>
      </c>
      <c r="N17" s="86">
        <f>(M17)/M20</f>
        <v>0.2361111111111111</v>
      </c>
    </row>
    <row r="18" spans="3:15" ht="12" customHeight="1" x14ac:dyDescent="0.2">
      <c r="E18" s="19">
        <f>E17*2+60</f>
        <v>269.08700928000002</v>
      </c>
      <c r="F18" s="7" t="s">
        <v>42</v>
      </c>
      <c r="J18" s="117"/>
      <c r="K18" s="111"/>
      <c r="L18" s="105" t="s">
        <v>79</v>
      </c>
      <c r="M18" s="2">
        <v>25</v>
      </c>
      <c r="N18" s="86">
        <f>(M18)/M20</f>
        <v>0.34722222222222221</v>
      </c>
    </row>
    <row r="19" spans="3:15" ht="12" customHeight="1" x14ac:dyDescent="0.2">
      <c r="C19" s="69" t="s">
        <v>83</v>
      </c>
      <c r="D19" s="22" t="s">
        <v>43</v>
      </c>
      <c r="E19" s="23">
        <f>(E18-114)/2</f>
        <v>77.543504640000009</v>
      </c>
      <c r="F19" s="24" t="s">
        <v>44</v>
      </c>
      <c r="J19" s="20">
        <f>SUM(J3:J18)</f>
        <v>1885288.361111111</v>
      </c>
      <c r="K19" s="21" t="s">
        <v>45</v>
      </c>
      <c r="L19" s="105" t="s">
        <v>80</v>
      </c>
      <c r="M19" s="2">
        <v>14</v>
      </c>
      <c r="N19" s="86">
        <f>(M19)/M20</f>
        <v>0.19444444444444445</v>
      </c>
    </row>
    <row r="20" spans="3:15" ht="12" customHeight="1" x14ac:dyDescent="0.2">
      <c r="I20" s="82" t="s">
        <v>46</v>
      </c>
      <c r="J20" s="8">
        <f>VLOOKUP(D3,L30:N39,2)</f>
        <v>6317</v>
      </c>
      <c r="K20" s="28">
        <f>VLOOKUP(D3,L30:N39,3)</f>
        <v>186.75</v>
      </c>
      <c r="M20" s="2">
        <f>SUM(M16:M19)</f>
        <v>72</v>
      </c>
      <c r="N20" s="86">
        <f>SUM(N16:N19)</f>
        <v>1</v>
      </c>
    </row>
    <row r="21" spans="3:15" ht="14.25" customHeight="1" x14ac:dyDescent="0.2">
      <c r="D21" s="30" t="s">
        <v>47</v>
      </c>
      <c r="I21" s="83" t="s">
        <v>48</v>
      </c>
      <c r="J21" s="8">
        <f>VLOOKUP(D10,C27:G387,5)</f>
        <v>1969.8</v>
      </c>
      <c r="K21" s="28">
        <f>VLOOKUP(D10,C27:G387,3)</f>
        <v>182.82059092293633</v>
      </c>
    </row>
    <row r="22" spans="3:15" x14ac:dyDescent="0.2">
      <c r="L22" s="25" t="str">
        <f>IF(M21&gt;195,"BAD","OKCG")</f>
        <v>OKCG</v>
      </c>
    </row>
    <row r="23" spans="3:15" x14ac:dyDescent="0.2">
      <c r="C23" s="2">
        <f>22+19+44+70+20+21</f>
        <v>196</v>
      </c>
      <c r="D23" s="1" t="s">
        <v>49</v>
      </c>
      <c r="F23" s="36"/>
    </row>
    <row r="24" spans="3:15" x14ac:dyDescent="0.2">
      <c r="C24" s="35">
        <f>C23/60</f>
        <v>3.2666666666666666</v>
      </c>
      <c r="D24" s="1" t="s">
        <v>50</v>
      </c>
    </row>
    <row r="25" spans="3:15" x14ac:dyDescent="0.2">
      <c r="E25" s="1" t="s">
        <v>51</v>
      </c>
    </row>
    <row r="26" spans="3:15" x14ac:dyDescent="0.2">
      <c r="C26" s="3" t="s">
        <v>52</v>
      </c>
      <c r="D26" s="62" t="s">
        <v>53</v>
      </c>
      <c r="E26" s="62" t="s">
        <v>54</v>
      </c>
      <c r="F26" s="62" t="s">
        <v>55</v>
      </c>
      <c r="G26" s="62" t="s">
        <v>56</v>
      </c>
      <c r="H26" s="62"/>
      <c r="I26" s="62"/>
    </row>
    <row r="27" spans="3:15" x14ac:dyDescent="0.2">
      <c r="C27" s="2">
        <v>10</v>
      </c>
      <c r="D27" s="2">
        <v>10300</v>
      </c>
      <c r="E27" s="1">
        <v>153.73134328358208</v>
      </c>
      <c r="F27" s="2">
        <v>67</v>
      </c>
      <c r="G27" s="2">
        <v>67</v>
      </c>
    </row>
    <row r="28" spans="3:15" x14ac:dyDescent="0.2">
      <c r="C28" s="2">
        <v>11</v>
      </c>
      <c r="D28" s="2">
        <v>11300</v>
      </c>
      <c r="E28" s="1">
        <v>153.32428765264586</v>
      </c>
      <c r="F28" s="2">
        <v>73.7</v>
      </c>
      <c r="G28" s="2">
        <v>73.7</v>
      </c>
      <c r="L28" s="61">
        <v>44044</v>
      </c>
    </row>
    <row r="29" spans="3:15" ht="13.5" thickBot="1" x14ac:dyDescent="0.25">
      <c r="C29" s="2">
        <v>12</v>
      </c>
      <c r="D29" s="2">
        <v>12300</v>
      </c>
      <c r="E29" s="1">
        <v>152.98507462686567</v>
      </c>
      <c r="F29" s="2">
        <v>80.400000000000006</v>
      </c>
      <c r="G29" s="2">
        <v>80.400000000000006</v>
      </c>
      <c r="L29" s="2" t="s">
        <v>57</v>
      </c>
    </row>
    <row r="30" spans="3:15" ht="13.5" thickTop="1" x14ac:dyDescent="0.2">
      <c r="C30" s="2">
        <v>13</v>
      </c>
      <c r="D30" s="2">
        <v>13300</v>
      </c>
      <c r="E30" s="1">
        <v>152.69804822043628</v>
      </c>
      <c r="F30" s="2">
        <v>87.1</v>
      </c>
      <c r="G30" s="2">
        <v>87.1</v>
      </c>
      <c r="K30" s="56" t="s">
        <v>58</v>
      </c>
      <c r="L30" s="57">
        <v>1</v>
      </c>
      <c r="M30" s="63">
        <v>6317</v>
      </c>
      <c r="N30" s="64">
        <v>186.75</v>
      </c>
      <c r="O30" s="67" t="s">
        <v>69</v>
      </c>
    </row>
    <row r="31" spans="3:15" x14ac:dyDescent="0.2">
      <c r="C31" s="2">
        <v>14</v>
      </c>
      <c r="D31" s="2">
        <v>14300</v>
      </c>
      <c r="E31" s="1">
        <v>152.45202558635395</v>
      </c>
      <c r="F31" s="2">
        <v>93.8</v>
      </c>
      <c r="G31" s="2">
        <v>93.8</v>
      </c>
      <c r="K31" s="58" t="s">
        <v>59</v>
      </c>
      <c r="L31" s="59">
        <v>2</v>
      </c>
      <c r="M31" s="60">
        <v>6357</v>
      </c>
      <c r="N31" s="118">
        <v>186.66</v>
      </c>
      <c r="O31" s="65"/>
    </row>
    <row r="32" spans="3:15" x14ac:dyDescent="0.2">
      <c r="C32" s="2">
        <v>15</v>
      </c>
      <c r="D32" s="2">
        <v>15300</v>
      </c>
      <c r="E32" s="1">
        <v>152.23880597014926</v>
      </c>
      <c r="F32" s="2">
        <v>100.5</v>
      </c>
      <c r="G32" s="2">
        <v>100.5</v>
      </c>
      <c r="K32" s="58" t="s">
        <v>60</v>
      </c>
      <c r="L32" s="59">
        <v>3</v>
      </c>
      <c r="M32" s="60">
        <v>6397</v>
      </c>
      <c r="N32" s="118">
        <v>186.84</v>
      </c>
      <c r="O32" s="65"/>
    </row>
    <row r="33" spans="3:15" x14ac:dyDescent="0.2">
      <c r="C33" s="2">
        <v>16</v>
      </c>
      <c r="D33" s="2">
        <v>16300</v>
      </c>
      <c r="E33" s="1">
        <v>152.05223880597015</v>
      </c>
      <c r="F33" s="2">
        <v>107.2</v>
      </c>
      <c r="G33" s="2">
        <v>107.2</v>
      </c>
      <c r="K33" s="58" t="s">
        <v>61</v>
      </c>
      <c r="L33" s="59">
        <v>4</v>
      </c>
      <c r="M33" s="60">
        <v>6437</v>
      </c>
      <c r="N33" s="118">
        <v>187.19</v>
      </c>
      <c r="O33" s="65"/>
    </row>
    <row r="34" spans="3:15" x14ac:dyDescent="0.2">
      <c r="C34" s="2">
        <v>17</v>
      </c>
      <c r="D34" s="2">
        <v>17300</v>
      </c>
      <c r="E34" s="1">
        <v>151.88762071992974</v>
      </c>
      <c r="F34" s="2">
        <v>113.9</v>
      </c>
      <c r="G34" s="2">
        <v>113.9</v>
      </c>
      <c r="K34" s="58" t="s">
        <v>62</v>
      </c>
      <c r="L34" s="59">
        <v>5</v>
      </c>
      <c r="M34" s="60">
        <v>6477</v>
      </c>
      <c r="N34" s="118">
        <v>187.73</v>
      </c>
      <c r="O34" s="65"/>
    </row>
    <row r="35" spans="3:15" x14ac:dyDescent="0.2">
      <c r="C35" s="2">
        <v>18</v>
      </c>
      <c r="D35" s="2">
        <v>18300</v>
      </c>
      <c r="E35" s="1">
        <v>151.74129353233829</v>
      </c>
      <c r="F35" s="2">
        <v>120.6</v>
      </c>
      <c r="G35" s="2">
        <v>120.6</v>
      </c>
      <c r="K35" s="58" t="s">
        <v>63</v>
      </c>
      <c r="L35" s="59">
        <v>6</v>
      </c>
      <c r="M35" s="60">
        <v>6397</v>
      </c>
      <c r="N35" s="118">
        <v>187.24</v>
      </c>
      <c r="O35" s="65"/>
    </row>
    <row r="36" spans="3:15" x14ac:dyDescent="0.2">
      <c r="C36" s="2">
        <v>19</v>
      </c>
      <c r="D36" s="2">
        <v>19300</v>
      </c>
      <c r="E36" s="1">
        <v>151.61036920659859</v>
      </c>
      <c r="F36" s="2">
        <v>127.3</v>
      </c>
      <c r="G36" s="2">
        <v>127.3</v>
      </c>
      <c r="K36" s="58" t="s">
        <v>64</v>
      </c>
      <c r="L36" s="59">
        <v>7</v>
      </c>
      <c r="M36" s="60">
        <v>6417</v>
      </c>
      <c r="N36" s="118">
        <v>187.58</v>
      </c>
      <c r="O36" s="65"/>
    </row>
    <row r="37" spans="3:15" x14ac:dyDescent="0.2">
      <c r="C37" s="2">
        <v>20</v>
      </c>
      <c r="D37" s="2">
        <v>20300</v>
      </c>
      <c r="E37" s="1">
        <v>151.49253731343285</v>
      </c>
      <c r="F37" s="2">
        <v>134</v>
      </c>
      <c r="G37" s="2">
        <v>134</v>
      </c>
      <c r="K37" s="58" t="s">
        <v>65</v>
      </c>
      <c r="L37" s="59">
        <v>8</v>
      </c>
      <c r="M37" s="60">
        <v>6417</v>
      </c>
      <c r="N37" s="118">
        <v>187.01</v>
      </c>
      <c r="O37" s="65"/>
    </row>
    <row r="38" spans="3:15" x14ac:dyDescent="0.2">
      <c r="C38" s="2">
        <v>21</v>
      </c>
      <c r="D38" s="2">
        <v>21300</v>
      </c>
      <c r="E38" s="1">
        <v>151.38592750533047</v>
      </c>
      <c r="F38" s="2">
        <v>140.69999999999999</v>
      </c>
      <c r="G38" s="2">
        <v>140.69999999999999</v>
      </c>
      <c r="K38" s="58" t="s">
        <v>66</v>
      </c>
      <c r="L38" s="59">
        <v>9</v>
      </c>
      <c r="M38" s="60">
        <v>6337</v>
      </c>
      <c r="N38" s="118">
        <v>186.7</v>
      </c>
      <c r="O38" s="65"/>
    </row>
    <row r="39" spans="3:15" ht="13.5" thickBot="1" x14ac:dyDescent="0.25">
      <c r="C39" s="2">
        <v>22</v>
      </c>
      <c r="D39" s="2">
        <v>22300</v>
      </c>
      <c r="E39" s="1">
        <v>151.28900949796471</v>
      </c>
      <c r="F39" s="2">
        <v>147.4</v>
      </c>
      <c r="G39" s="2">
        <v>147.4</v>
      </c>
      <c r="K39" s="119" t="s">
        <v>67</v>
      </c>
      <c r="L39" s="68">
        <v>10</v>
      </c>
      <c r="M39" s="120">
        <v>6497</v>
      </c>
      <c r="N39" s="121">
        <v>188.06</v>
      </c>
      <c r="O39" s="66"/>
    </row>
    <row r="40" spans="3:15" ht="13.5" thickTop="1" x14ac:dyDescent="0.2">
      <c r="C40" s="2">
        <v>23</v>
      </c>
      <c r="D40" s="2">
        <v>23300</v>
      </c>
      <c r="E40" s="1">
        <v>151.20051914341337</v>
      </c>
      <c r="F40" s="2">
        <v>154.1</v>
      </c>
      <c r="G40" s="2">
        <v>154.1</v>
      </c>
    </row>
    <row r="41" spans="3:15" x14ac:dyDescent="0.2">
      <c r="C41" s="2">
        <v>24</v>
      </c>
      <c r="D41" s="2">
        <v>24300</v>
      </c>
      <c r="E41" s="1">
        <v>151.11940298507463</v>
      </c>
      <c r="F41" s="2">
        <v>160.80000000000001</v>
      </c>
      <c r="G41" s="2">
        <v>160.80000000000001</v>
      </c>
    </row>
    <row r="42" spans="3:15" x14ac:dyDescent="0.2">
      <c r="C42" s="2">
        <v>25</v>
      </c>
      <c r="D42" s="2">
        <v>25300</v>
      </c>
      <c r="E42" s="1">
        <v>151.044776119403</v>
      </c>
      <c r="F42" s="2">
        <v>167.5</v>
      </c>
      <c r="G42" s="2">
        <v>167.5</v>
      </c>
    </row>
    <row r="43" spans="3:15" x14ac:dyDescent="0.2">
      <c r="C43" s="2">
        <v>26</v>
      </c>
      <c r="D43" s="2">
        <v>26300</v>
      </c>
      <c r="E43" s="1">
        <v>150.97588978185991</v>
      </c>
      <c r="F43" s="2">
        <v>174.2</v>
      </c>
      <c r="G43" s="2">
        <v>174.2</v>
      </c>
    </row>
    <row r="44" spans="3:15" x14ac:dyDescent="0.2">
      <c r="C44" s="2">
        <v>27</v>
      </c>
      <c r="D44" s="2">
        <v>27300</v>
      </c>
      <c r="E44" s="1">
        <v>150.91210613598673</v>
      </c>
      <c r="F44" s="2">
        <v>180.9</v>
      </c>
      <c r="G44" s="2">
        <v>180.9</v>
      </c>
    </row>
    <row r="45" spans="3:15" x14ac:dyDescent="0.2">
      <c r="C45" s="2">
        <v>28</v>
      </c>
      <c r="D45" s="2">
        <v>28300</v>
      </c>
      <c r="E45" s="1">
        <v>150.85287846481876</v>
      </c>
      <c r="F45" s="2">
        <v>187.6</v>
      </c>
      <c r="G45" s="2">
        <v>187.6</v>
      </c>
    </row>
    <row r="46" spans="3:15" x14ac:dyDescent="0.2">
      <c r="C46" s="2">
        <v>29</v>
      </c>
      <c r="D46" s="2">
        <v>29300</v>
      </c>
      <c r="E46" s="1">
        <v>150.79773546062788</v>
      </c>
      <c r="F46" s="2">
        <v>194.3</v>
      </c>
      <c r="G46" s="2">
        <v>194.3</v>
      </c>
    </row>
    <row r="47" spans="3:15" x14ac:dyDescent="0.2">
      <c r="C47" s="2">
        <v>30</v>
      </c>
      <c r="D47" s="2">
        <v>30300</v>
      </c>
      <c r="E47" s="1">
        <v>150.74626865671641</v>
      </c>
      <c r="F47" s="2">
        <v>201</v>
      </c>
      <c r="G47" s="2">
        <v>201</v>
      </c>
    </row>
    <row r="48" spans="3:15" x14ac:dyDescent="0.2">
      <c r="C48" s="2">
        <v>31</v>
      </c>
      <c r="D48" s="2">
        <v>31330</v>
      </c>
      <c r="E48" s="1">
        <v>150.8425613866153</v>
      </c>
      <c r="F48" s="2">
        <v>207.7</v>
      </c>
      <c r="G48" s="2">
        <v>207.7</v>
      </c>
    </row>
    <row r="49" spans="3:7" x14ac:dyDescent="0.2">
      <c r="C49" s="2">
        <v>32</v>
      </c>
      <c r="D49" s="2">
        <v>32360</v>
      </c>
      <c r="E49" s="1">
        <v>150.93283582089552</v>
      </c>
      <c r="F49" s="2">
        <v>214.4</v>
      </c>
      <c r="G49" s="2">
        <v>214.4</v>
      </c>
    </row>
    <row r="50" spans="3:7" x14ac:dyDescent="0.2">
      <c r="C50" s="2">
        <v>33</v>
      </c>
      <c r="D50" s="2">
        <v>33390</v>
      </c>
      <c r="E50" s="1">
        <v>151.01763907734056</v>
      </c>
      <c r="F50" s="2">
        <v>221.1</v>
      </c>
      <c r="G50" s="2">
        <v>221.1</v>
      </c>
    </row>
    <row r="51" spans="3:7" x14ac:dyDescent="0.2">
      <c r="C51" s="2">
        <v>34</v>
      </c>
      <c r="D51" s="2">
        <v>34420</v>
      </c>
      <c r="E51" s="1">
        <v>151.0974539069359</v>
      </c>
      <c r="F51" s="2">
        <v>227.8</v>
      </c>
      <c r="G51" s="2">
        <v>227.8</v>
      </c>
    </row>
    <row r="52" spans="3:7" x14ac:dyDescent="0.2">
      <c r="C52" s="2">
        <v>35</v>
      </c>
      <c r="D52" s="2">
        <v>35450</v>
      </c>
      <c r="E52" s="1">
        <v>151.1727078891258</v>
      </c>
      <c r="F52" s="2">
        <v>234.5</v>
      </c>
      <c r="G52" s="2">
        <v>234.5</v>
      </c>
    </row>
    <row r="53" spans="3:7" x14ac:dyDescent="0.2">
      <c r="C53" s="2">
        <v>36</v>
      </c>
      <c r="D53" s="2">
        <v>36480</v>
      </c>
      <c r="E53" s="1">
        <v>151.24378109452735</v>
      </c>
      <c r="F53" s="2">
        <v>241.2</v>
      </c>
      <c r="G53" s="2">
        <v>241.2</v>
      </c>
    </row>
    <row r="54" spans="3:7" x14ac:dyDescent="0.2">
      <c r="C54" s="2">
        <v>37</v>
      </c>
      <c r="D54" s="2">
        <v>37510</v>
      </c>
      <c r="E54" s="1">
        <v>151.31101250504236</v>
      </c>
      <c r="F54" s="2">
        <v>247.9</v>
      </c>
      <c r="G54" s="2">
        <v>247.9</v>
      </c>
    </row>
    <row r="55" spans="3:7" x14ac:dyDescent="0.2">
      <c r="C55" s="2">
        <v>38</v>
      </c>
      <c r="D55" s="2">
        <v>38540</v>
      </c>
      <c r="E55" s="1">
        <v>151.37470542026708</v>
      </c>
      <c r="F55" s="2">
        <v>254.6</v>
      </c>
      <c r="G55" s="2">
        <v>254.6</v>
      </c>
    </row>
    <row r="56" spans="3:7" x14ac:dyDescent="0.2">
      <c r="C56" s="2">
        <v>39</v>
      </c>
      <c r="D56" s="2">
        <v>39570</v>
      </c>
      <c r="E56" s="1">
        <v>151.43513203214695</v>
      </c>
      <c r="F56" s="2">
        <v>261.3</v>
      </c>
      <c r="G56" s="2">
        <v>261.3</v>
      </c>
    </row>
    <row r="57" spans="3:7" x14ac:dyDescent="0.2">
      <c r="C57" s="2">
        <v>40</v>
      </c>
      <c r="D57" s="2">
        <v>40600</v>
      </c>
      <c r="E57" s="1">
        <v>151.49253731343285</v>
      </c>
      <c r="F57" s="2">
        <v>268</v>
      </c>
      <c r="G57" s="2">
        <v>268</v>
      </c>
    </row>
    <row r="58" spans="3:7" x14ac:dyDescent="0.2">
      <c r="C58" s="2">
        <v>41</v>
      </c>
      <c r="D58" s="2">
        <v>41700</v>
      </c>
      <c r="E58" s="1">
        <v>151.80196578085184</v>
      </c>
      <c r="F58" s="2">
        <v>274.7</v>
      </c>
      <c r="G58" s="2">
        <v>274.7</v>
      </c>
    </row>
    <row r="59" spans="3:7" x14ac:dyDescent="0.2">
      <c r="C59" s="2">
        <v>42</v>
      </c>
      <c r="D59" s="2">
        <v>42800</v>
      </c>
      <c r="E59" s="1">
        <v>152.09665955934611</v>
      </c>
      <c r="F59" s="2">
        <v>281.39999999999998</v>
      </c>
      <c r="G59" s="2">
        <v>281.39999999999998</v>
      </c>
    </row>
    <row r="60" spans="3:7" x14ac:dyDescent="0.2">
      <c r="C60" s="2">
        <v>43</v>
      </c>
      <c r="D60" s="2">
        <v>43900</v>
      </c>
      <c r="E60" s="1">
        <v>152.37764665046856</v>
      </c>
      <c r="F60" s="2">
        <v>288.10000000000002</v>
      </c>
      <c r="G60" s="2">
        <v>288.10000000000002</v>
      </c>
    </row>
    <row r="61" spans="3:7" x14ac:dyDescent="0.2">
      <c r="C61" s="2">
        <v>44</v>
      </c>
      <c r="D61" s="2">
        <v>45000</v>
      </c>
      <c r="E61" s="1">
        <v>152.64586160108547</v>
      </c>
      <c r="F61" s="2">
        <v>294.8</v>
      </c>
      <c r="G61" s="2">
        <v>294.8</v>
      </c>
    </row>
    <row r="62" spans="3:7" x14ac:dyDescent="0.2">
      <c r="C62" s="2">
        <v>45</v>
      </c>
      <c r="D62" s="2">
        <v>46100</v>
      </c>
      <c r="E62" s="1">
        <v>152.90215588723052</v>
      </c>
      <c r="F62" s="2">
        <v>301.5</v>
      </c>
      <c r="G62" s="2">
        <v>301.5</v>
      </c>
    </row>
    <row r="63" spans="3:7" x14ac:dyDescent="0.2">
      <c r="C63" s="2">
        <v>46</v>
      </c>
      <c r="D63" s="2">
        <v>47200</v>
      </c>
      <c r="E63" s="1">
        <v>153.14730694354316</v>
      </c>
      <c r="F63" s="2">
        <v>308.2</v>
      </c>
      <c r="G63" s="2">
        <v>308.2</v>
      </c>
    </row>
    <row r="64" spans="3:7" x14ac:dyDescent="0.2">
      <c r="C64" s="2">
        <v>47</v>
      </c>
      <c r="D64" s="2">
        <v>48300</v>
      </c>
      <c r="E64" s="1">
        <v>153.38202604001268</v>
      </c>
      <c r="F64" s="2">
        <v>314.89999999999998</v>
      </c>
      <c r="G64" s="2">
        <v>314.89999999999998</v>
      </c>
    </row>
    <row r="65" spans="3:7" x14ac:dyDescent="0.2">
      <c r="C65" s="2">
        <v>48</v>
      </c>
      <c r="D65" s="2">
        <v>49400</v>
      </c>
      <c r="E65" s="1">
        <v>153.60696517412933</v>
      </c>
      <c r="F65" s="2">
        <v>321.60000000000002</v>
      </c>
      <c r="G65" s="2">
        <v>321.60000000000002</v>
      </c>
    </row>
    <row r="66" spans="3:7" x14ac:dyDescent="0.2">
      <c r="C66" s="2">
        <v>49</v>
      </c>
      <c r="D66" s="2">
        <v>50500</v>
      </c>
      <c r="E66" s="1">
        <v>153.82272311909838</v>
      </c>
      <c r="F66" s="2">
        <v>328.3</v>
      </c>
      <c r="G66" s="2">
        <v>328.3</v>
      </c>
    </row>
    <row r="67" spans="3:7" x14ac:dyDescent="0.2">
      <c r="C67" s="2">
        <v>50</v>
      </c>
      <c r="D67" s="2">
        <v>51600</v>
      </c>
      <c r="E67" s="1">
        <v>154.02985074626866</v>
      </c>
      <c r="F67" s="2">
        <v>335</v>
      </c>
      <c r="G67" s="2">
        <v>335</v>
      </c>
    </row>
    <row r="68" spans="3:7" x14ac:dyDescent="0.2">
      <c r="C68" s="2">
        <v>51</v>
      </c>
      <c r="D68" s="2">
        <v>52690</v>
      </c>
      <c r="E68" s="1">
        <v>154.19959028387476</v>
      </c>
      <c r="F68" s="2">
        <v>341.7</v>
      </c>
      <c r="G68" s="2">
        <v>341.7</v>
      </c>
    </row>
    <row r="69" spans="3:7" x14ac:dyDescent="0.2">
      <c r="C69" s="2">
        <v>52</v>
      </c>
      <c r="D69" s="2">
        <v>53780</v>
      </c>
      <c r="E69" s="1">
        <v>154.36280137772673</v>
      </c>
      <c r="F69" s="2">
        <v>348.4</v>
      </c>
      <c r="G69" s="2">
        <v>348.4</v>
      </c>
    </row>
    <row r="70" spans="3:7" x14ac:dyDescent="0.2">
      <c r="C70" s="2">
        <v>53</v>
      </c>
      <c r="D70" s="2">
        <v>54870</v>
      </c>
      <c r="E70" s="1">
        <v>154.5198535623768</v>
      </c>
      <c r="F70" s="2">
        <v>355.1</v>
      </c>
      <c r="G70" s="2">
        <v>355.1</v>
      </c>
    </row>
    <row r="71" spans="3:7" x14ac:dyDescent="0.2">
      <c r="C71" s="2">
        <v>54</v>
      </c>
      <c r="D71" s="2">
        <v>55960</v>
      </c>
      <c r="E71" s="1">
        <v>154.67108899944719</v>
      </c>
      <c r="F71" s="2">
        <v>361.8</v>
      </c>
      <c r="G71" s="2">
        <v>361.8</v>
      </c>
    </row>
    <row r="72" spans="3:7" x14ac:dyDescent="0.2">
      <c r="C72" s="2">
        <v>55</v>
      </c>
      <c r="D72" s="2">
        <v>57050</v>
      </c>
      <c r="E72" s="1">
        <v>154.81682496607868</v>
      </c>
      <c r="F72" s="2">
        <v>368.5</v>
      </c>
      <c r="G72" s="2">
        <v>368.5</v>
      </c>
    </row>
    <row r="73" spans="3:7" x14ac:dyDescent="0.2">
      <c r="C73" s="2">
        <v>56</v>
      </c>
      <c r="D73" s="2">
        <v>58140</v>
      </c>
      <c r="E73" s="1">
        <v>154.95735607675905</v>
      </c>
      <c r="F73" s="2">
        <v>375.2</v>
      </c>
      <c r="G73" s="2">
        <v>375.2</v>
      </c>
    </row>
    <row r="74" spans="3:7" x14ac:dyDescent="0.2">
      <c r="C74" s="2">
        <v>57</v>
      </c>
      <c r="D74" s="2">
        <v>59230</v>
      </c>
      <c r="E74" s="1">
        <v>155.0929562712752</v>
      </c>
      <c r="F74" s="2">
        <v>381.9</v>
      </c>
      <c r="G74" s="2">
        <v>381.9</v>
      </c>
    </row>
    <row r="75" spans="3:7" x14ac:dyDescent="0.2">
      <c r="C75" s="2">
        <v>58</v>
      </c>
      <c r="D75" s="2">
        <v>60320</v>
      </c>
      <c r="E75" s="1">
        <v>155.22388059701493</v>
      </c>
      <c r="F75" s="2">
        <v>388.6</v>
      </c>
      <c r="G75" s="2">
        <v>388.6</v>
      </c>
    </row>
    <row r="76" spans="3:7" x14ac:dyDescent="0.2">
      <c r="C76" s="2">
        <v>59</v>
      </c>
      <c r="D76" s="2">
        <v>61410</v>
      </c>
      <c r="E76" s="1">
        <v>155.3503668100177</v>
      </c>
      <c r="F76" s="2">
        <v>395.3</v>
      </c>
      <c r="G76" s="2">
        <v>395.3</v>
      </c>
    </row>
    <row r="77" spans="3:7" x14ac:dyDescent="0.2">
      <c r="C77" s="2">
        <v>60</v>
      </c>
      <c r="D77" s="2">
        <v>62500</v>
      </c>
      <c r="E77" s="1">
        <v>155.4726368159204</v>
      </c>
      <c r="F77" s="2">
        <v>402</v>
      </c>
      <c r="G77" s="2">
        <v>402</v>
      </c>
    </row>
    <row r="78" spans="3:7" x14ac:dyDescent="0.2">
      <c r="C78" s="2">
        <v>61</v>
      </c>
      <c r="D78" s="2">
        <v>63590</v>
      </c>
      <c r="E78" s="1">
        <v>155.59089796917056</v>
      </c>
      <c r="F78" s="2">
        <v>408.7</v>
      </c>
      <c r="G78" s="2">
        <v>408.7</v>
      </c>
    </row>
    <row r="79" spans="3:7" x14ac:dyDescent="0.2">
      <c r="C79" s="2">
        <v>62</v>
      </c>
      <c r="D79" s="2">
        <v>64680</v>
      </c>
      <c r="E79" s="1">
        <v>155.70534424650938</v>
      </c>
      <c r="F79" s="2">
        <v>415.4</v>
      </c>
      <c r="G79" s="2">
        <v>415.4</v>
      </c>
    </row>
    <row r="80" spans="3:7" x14ac:dyDescent="0.2">
      <c r="C80" s="2">
        <v>63</v>
      </c>
      <c r="D80" s="2">
        <v>65770</v>
      </c>
      <c r="E80" s="1">
        <v>155.81615730869461</v>
      </c>
      <c r="F80" s="2">
        <v>422.1</v>
      </c>
      <c r="G80" s="2">
        <v>422.1</v>
      </c>
    </row>
    <row r="81" spans="3:7" x14ac:dyDescent="0.2">
      <c r="C81" s="2">
        <v>64</v>
      </c>
      <c r="D81" s="2">
        <v>66860</v>
      </c>
      <c r="E81" s="1">
        <v>155.92350746268656</v>
      </c>
      <c r="F81" s="2">
        <v>428.8</v>
      </c>
      <c r="G81" s="2">
        <v>428.8</v>
      </c>
    </row>
    <row r="82" spans="3:7" x14ac:dyDescent="0.2">
      <c r="C82" s="2">
        <v>65</v>
      </c>
      <c r="D82" s="2">
        <v>67950</v>
      </c>
      <c r="E82" s="1">
        <v>156.02755453501723</v>
      </c>
      <c r="F82" s="2">
        <v>435.5</v>
      </c>
      <c r="G82" s="2">
        <v>435.5</v>
      </c>
    </row>
    <row r="83" spans="3:7" x14ac:dyDescent="0.2">
      <c r="C83" s="2">
        <v>66</v>
      </c>
      <c r="D83" s="2">
        <v>69040</v>
      </c>
      <c r="E83" s="1">
        <v>156.12844866576211</v>
      </c>
      <c r="F83" s="2">
        <v>442.2</v>
      </c>
      <c r="G83" s="2">
        <v>442.2</v>
      </c>
    </row>
    <row r="84" spans="3:7" x14ac:dyDescent="0.2">
      <c r="C84" s="2">
        <v>67</v>
      </c>
      <c r="D84" s="2">
        <v>70130</v>
      </c>
      <c r="E84" s="1">
        <v>156.2263310314101</v>
      </c>
      <c r="F84" s="2">
        <v>448.9</v>
      </c>
      <c r="G84" s="2">
        <v>448.9</v>
      </c>
    </row>
    <row r="85" spans="3:7" x14ac:dyDescent="0.2">
      <c r="C85" s="2">
        <v>68</v>
      </c>
      <c r="D85" s="2">
        <v>71220</v>
      </c>
      <c r="E85" s="1">
        <v>156.32133450395082</v>
      </c>
      <c r="F85" s="2">
        <v>455.6</v>
      </c>
      <c r="G85" s="2">
        <v>455.6</v>
      </c>
    </row>
    <row r="86" spans="3:7" x14ac:dyDescent="0.2">
      <c r="C86" s="2">
        <v>69</v>
      </c>
      <c r="D86" s="2">
        <v>72310</v>
      </c>
      <c r="E86" s="1">
        <v>156.4135842526498</v>
      </c>
      <c r="F86" s="2">
        <v>462.3</v>
      </c>
      <c r="G86" s="2">
        <v>462.3</v>
      </c>
    </row>
    <row r="87" spans="3:7" x14ac:dyDescent="0.2">
      <c r="C87" s="2">
        <v>70</v>
      </c>
      <c r="D87" s="2">
        <v>73400</v>
      </c>
      <c r="E87" s="1">
        <v>156.50319829424308</v>
      </c>
      <c r="F87" s="2">
        <v>469</v>
      </c>
      <c r="G87" s="2">
        <v>469</v>
      </c>
    </row>
    <row r="88" spans="3:7" x14ac:dyDescent="0.2">
      <c r="C88" s="2">
        <v>71</v>
      </c>
      <c r="D88" s="2">
        <v>74500</v>
      </c>
      <c r="E88" s="1">
        <v>156.6113096489384</v>
      </c>
      <c r="F88" s="2">
        <v>475.7</v>
      </c>
      <c r="G88" s="2">
        <v>475.7</v>
      </c>
    </row>
    <row r="89" spans="3:7" x14ac:dyDescent="0.2">
      <c r="C89" s="2">
        <v>72</v>
      </c>
      <c r="D89" s="2">
        <v>75600</v>
      </c>
      <c r="E89" s="1">
        <v>156.71641791044775</v>
      </c>
      <c r="F89" s="2">
        <v>482.4</v>
      </c>
      <c r="G89" s="2">
        <v>482.4</v>
      </c>
    </row>
    <row r="90" spans="3:7" x14ac:dyDescent="0.2">
      <c r="C90" s="2">
        <v>73</v>
      </c>
      <c r="D90" s="2">
        <v>76700</v>
      </c>
      <c r="E90" s="1">
        <v>156.81864649355958</v>
      </c>
      <c r="F90" s="2">
        <v>489.1</v>
      </c>
      <c r="G90" s="2">
        <v>489.1</v>
      </c>
    </row>
    <row r="91" spans="3:7" x14ac:dyDescent="0.2">
      <c r="C91" s="2">
        <v>74</v>
      </c>
      <c r="D91" s="2">
        <v>77800</v>
      </c>
      <c r="E91" s="1">
        <v>156.91811214199274</v>
      </c>
      <c r="F91" s="2">
        <v>495.8</v>
      </c>
      <c r="G91" s="2">
        <v>495.8</v>
      </c>
    </row>
    <row r="92" spans="3:7" x14ac:dyDescent="0.2">
      <c r="C92" s="2">
        <v>75</v>
      </c>
      <c r="D92" s="2">
        <v>78900</v>
      </c>
      <c r="E92" s="1">
        <v>157.01492537313433</v>
      </c>
      <c r="F92" s="2">
        <v>502.5</v>
      </c>
      <c r="G92" s="2">
        <v>502.5</v>
      </c>
    </row>
    <row r="93" spans="3:7" x14ac:dyDescent="0.2">
      <c r="C93" s="2">
        <v>76</v>
      </c>
      <c r="D93" s="2">
        <v>80000</v>
      </c>
      <c r="E93" s="1">
        <v>157.10919088766693</v>
      </c>
      <c r="F93" s="2">
        <v>509.2</v>
      </c>
      <c r="G93" s="2">
        <v>509.2</v>
      </c>
    </row>
    <row r="94" spans="3:7" x14ac:dyDescent="0.2">
      <c r="C94" s="2">
        <v>77</v>
      </c>
      <c r="D94" s="2">
        <v>81100</v>
      </c>
      <c r="E94" s="1">
        <v>157.20100794727662</v>
      </c>
      <c r="F94" s="2">
        <v>515.9</v>
      </c>
      <c r="G94" s="2">
        <v>515.9</v>
      </c>
    </row>
    <row r="95" spans="3:7" x14ac:dyDescent="0.2">
      <c r="C95" s="2">
        <v>78</v>
      </c>
      <c r="D95" s="2">
        <v>82200</v>
      </c>
      <c r="E95" s="1">
        <v>157.29047072330653</v>
      </c>
      <c r="F95" s="2">
        <v>522.6</v>
      </c>
      <c r="G95" s="2">
        <v>522.6</v>
      </c>
    </row>
    <row r="96" spans="3:7" x14ac:dyDescent="0.2">
      <c r="C96" s="2">
        <v>79</v>
      </c>
      <c r="D96" s="2">
        <v>83300</v>
      </c>
      <c r="E96" s="1">
        <v>157.37766861893064</v>
      </c>
      <c r="F96" s="2">
        <v>529.29999999999995</v>
      </c>
      <c r="G96" s="2">
        <v>529.29999999999995</v>
      </c>
    </row>
    <row r="97" spans="3:7" x14ac:dyDescent="0.2">
      <c r="C97" s="2">
        <v>80</v>
      </c>
      <c r="D97" s="2">
        <v>84400</v>
      </c>
      <c r="E97" s="1">
        <v>157.46268656716418</v>
      </c>
      <c r="F97" s="2">
        <v>536</v>
      </c>
      <c r="G97" s="2">
        <v>536</v>
      </c>
    </row>
    <row r="98" spans="3:7" x14ac:dyDescent="0.2">
      <c r="C98" s="2">
        <v>81</v>
      </c>
      <c r="D98" s="2">
        <v>85510</v>
      </c>
      <c r="E98" s="1">
        <v>157.56403169338492</v>
      </c>
      <c r="F98" s="2">
        <v>542.70000000000005</v>
      </c>
      <c r="G98" s="2">
        <v>542.70000000000005</v>
      </c>
    </row>
    <row r="99" spans="3:7" x14ac:dyDescent="0.2">
      <c r="C99" s="2">
        <v>82</v>
      </c>
      <c r="D99" s="2">
        <v>86620</v>
      </c>
      <c r="E99" s="1">
        <v>157.66290498725883</v>
      </c>
      <c r="F99" s="2">
        <v>549.4</v>
      </c>
      <c r="G99" s="2">
        <v>549.4</v>
      </c>
    </row>
    <row r="100" spans="3:7" x14ac:dyDescent="0.2">
      <c r="C100" s="2">
        <v>83</v>
      </c>
      <c r="D100" s="2">
        <v>87730</v>
      </c>
      <c r="E100" s="1">
        <v>157.75939579212371</v>
      </c>
      <c r="F100" s="2">
        <v>556.1</v>
      </c>
      <c r="G100" s="2">
        <v>556.1</v>
      </c>
    </row>
    <row r="101" spans="3:7" x14ac:dyDescent="0.2">
      <c r="C101" s="2">
        <v>84</v>
      </c>
      <c r="D101" s="2">
        <v>88840</v>
      </c>
      <c r="E101" s="1">
        <v>157.85358919687275</v>
      </c>
      <c r="F101" s="2">
        <v>562.79999999999995</v>
      </c>
      <c r="G101" s="2">
        <v>562.79999999999995</v>
      </c>
    </row>
    <row r="102" spans="3:7" x14ac:dyDescent="0.2">
      <c r="C102" s="2">
        <v>85</v>
      </c>
      <c r="D102" s="2">
        <v>89950</v>
      </c>
      <c r="E102" s="1">
        <v>157.94556628621598</v>
      </c>
      <c r="F102" s="2">
        <v>569.5</v>
      </c>
      <c r="G102" s="2">
        <v>569.5</v>
      </c>
    </row>
    <row r="103" spans="3:7" x14ac:dyDescent="0.2">
      <c r="C103" s="2">
        <v>86</v>
      </c>
      <c r="D103" s="2">
        <v>91060</v>
      </c>
      <c r="E103" s="1">
        <v>158.03540437348141</v>
      </c>
      <c r="F103" s="2">
        <v>576.20000000000005</v>
      </c>
      <c r="G103" s="2">
        <v>576.20000000000005</v>
      </c>
    </row>
    <row r="104" spans="3:7" x14ac:dyDescent="0.2">
      <c r="C104" s="2">
        <v>87</v>
      </c>
      <c r="D104" s="2">
        <v>92170</v>
      </c>
      <c r="E104" s="1">
        <v>158.12317721736147</v>
      </c>
      <c r="F104" s="2">
        <v>582.9</v>
      </c>
      <c r="G104" s="2">
        <v>582.9</v>
      </c>
    </row>
    <row r="105" spans="3:7" x14ac:dyDescent="0.2">
      <c r="C105" s="2">
        <v>88</v>
      </c>
      <c r="D105" s="2">
        <v>93280</v>
      </c>
      <c r="E105" s="1">
        <v>158.20895522388059</v>
      </c>
      <c r="F105" s="2">
        <v>589.6</v>
      </c>
      <c r="G105" s="2">
        <v>589.6</v>
      </c>
    </row>
    <row r="106" spans="3:7" x14ac:dyDescent="0.2">
      <c r="C106" s="2">
        <v>89</v>
      </c>
      <c r="D106" s="2">
        <v>94390</v>
      </c>
      <c r="E106" s="1">
        <v>158.29280563474759</v>
      </c>
      <c r="F106" s="2">
        <v>596.29999999999995</v>
      </c>
      <c r="G106" s="2">
        <v>596.29999999999995</v>
      </c>
    </row>
    <row r="107" spans="3:7" x14ac:dyDescent="0.2">
      <c r="C107" s="2">
        <v>90</v>
      </c>
      <c r="D107" s="2">
        <v>95500</v>
      </c>
      <c r="E107" s="1">
        <v>158.37479270315092</v>
      </c>
      <c r="F107" s="2">
        <v>603</v>
      </c>
      <c r="G107" s="2">
        <v>603</v>
      </c>
    </row>
    <row r="108" spans="3:7" x14ac:dyDescent="0.2">
      <c r="C108" s="2">
        <v>91</v>
      </c>
      <c r="D108" s="2">
        <v>96610</v>
      </c>
      <c r="E108" s="1">
        <v>158.45497785796292</v>
      </c>
      <c r="F108" s="2">
        <v>609.70000000000005</v>
      </c>
      <c r="G108" s="2">
        <v>609.70000000000005</v>
      </c>
    </row>
    <row r="109" spans="3:7" x14ac:dyDescent="0.2">
      <c r="C109" s="2">
        <v>92</v>
      </c>
      <c r="D109" s="2">
        <v>97720</v>
      </c>
      <c r="E109" s="1">
        <v>158.53341985723557</v>
      </c>
      <c r="F109" s="2">
        <v>616.4</v>
      </c>
      <c r="G109" s="2">
        <v>616.4</v>
      </c>
    </row>
    <row r="110" spans="3:7" x14ac:dyDescent="0.2">
      <c r="C110" s="2">
        <v>93</v>
      </c>
      <c r="D110" s="2">
        <v>98830</v>
      </c>
      <c r="E110" s="1">
        <v>158.61017493179264</v>
      </c>
      <c r="F110" s="2">
        <v>623.1</v>
      </c>
      <c r="G110" s="2">
        <v>623.1</v>
      </c>
    </row>
    <row r="111" spans="3:7" x14ac:dyDescent="0.2">
      <c r="C111" s="2">
        <v>94</v>
      </c>
      <c r="D111" s="2">
        <v>99940</v>
      </c>
      <c r="E111" s="1">
        <v>158.68529691965702</v>
      </c>
      <c r="F111" s="2">
        <v>629.79999999999995</v>
      </c>
      <c r="G111" s="2">
        <v>629.79999999999995</v>
      </c>
    </row>
    <row r="112" spans="3:7" x14ac:dyDescent="0.2">
      <c r="C112" s="2">
        <v>95</v>
      </c>
      <c r="D112" s="2">
        <v>101050</v>
      </c>
      <c r="E112" s="1">
        <v>158.75883739198744</v>
      </c>
      <c r="F112" s="2">
        <v>636.5</v>
      </c>
      <c r="G112" s="2">
        <v>636.5</v>
      </c>
    </row>
    <row r="113" spans="3:7" x14ac:dyDescent="0.2">
      <c r="C113" s="2">
        <v>96</v>
      </c>
      <c r="D113" s="2">
        <v>102160</v>
      </c>
      <c r="E113" s="1">
        <v>158.83084577114425</v>
      </c>
      <c r="F113" s="2">
        <v>643.20000000000005</v>
      </c>
      <c r="G113" s="2">
        <v>643.20000000000005</v>
      </c>
    </row>
    <row r="114" spans="3:7" x14ac:dyDescent="0.2">
      <c r="C114" s="2">
        <v>97</v>
      </c>
      <c r="D114" s="2">
        <v>103270</v>
      </c>
      <c r="E114" s="1">
        <v>158.90136944145254</v>
      </c>
      <c r="F114" s="2">
        <v>649.9</v>
      </c>
      <c r="G114" s="2">
        <v>649.9</v>
      </c>
    </row>
    <row r="115" spans="3:7" x14ac:dyDescent="0.2">
      <c r="C115" s="2">
        <v>98</v>
      </c>
      <c r="D115" s="2">
        <v>104380</v>
      </c>
      <c r="E115" s="1">
        <v>158.97045385318305</v>
      </c>
      <c r="F115" s="2">
        <v>656.6</v>
      </c>
      <c r="G115" s="2">
        <v>656.6</v>
      </c>
    </row>
    <row r="116" spans="3:7" x14ac:dyDescent="0.2">
      <c r="C116" s="2">
        <v>99</v>
      </c>
      <c r="D116" s="2">
        <v>105490</v>
      </c>
      <c r="E116" s="1">
        <v>159.03814262023215</v>
      </c>
      <c r="F116" s="2">
        <v>663.3</v>
      </c>
      <c r="G116" s="2">
        <v>663.3</v>
      </c>
    </row>
    <row r="117" spans="3:7" x14ac:dyDescent="0.2">
      <c r="C117" s="2">
        <v>100</v>
      </c>
      <c r="D117" s="2">
        <v>106600</v>
      </c>
      <c r="E117" s="1">
        <v>159.1044776119403</v>
      </c>
      <c r="F117" s="2">
        <v>670</v>
      </c>
      <c r="G117" s="2">
        <v>670</v>
      </c>
    </row>
    <row r="118" spans="3:7" x14ac:dyDescent="0.2">
      <c r="C118" s="2">
        <v>101</v>
      </c>
      <c r="D118" s="2">
        <v>107730</v>
      </c>
      <c r="E118" s="1">
        <v>159.19905423378157</v>
      </c>
      <c r="F118" s="2">
        <v>676.7</v>
      </c>
      <c r="G118" s="2">
        <v>676.7</v>
      </c>
    </row>
    <row r="119" spans="3:7" x14ac:dyDescent="0.2">
      <c r="C119" s="2">
        <v>102</v>
      </c>
      <c r="D119" s="2">
        <v>108860</v>
      </c>
      <c r="E119" s="1">
        <v>159.29177641205737</v>
      </c>
      <c r="F119" s="2">
        <v>683.4</v>
      </c>
      <c r="G119" s="2">
        <v>683.4</v>
      </c>
    </row>
    <row r="120" spans="3:7" x14ac:dyDescent="0.2">
      <c r="C120" s="2">
        <v>103</v>
      </c>
      <c r="D120" s="2">
        <v>109990</v>
      </c>
      <c r="E120" s="1">
        <v>159.38269815968701</v>
      </c>
      <c r="F120" s="2">
        <v>690.1</v>
      </c>
      <c r="G120" s="2">
        <v>690.1</v>
      </c>
    </row>
    <row r="121" spans="3:7" x14ac:dyDescent="0.2">
      <c r="C121" s="2">
        <v>104</v>
      </c>
      <c r="D121" s="2">
        <v>111120</v>
      </c>
      <c r="E121" s="1">
        <v>159.47187141216992</v>
      </c>
      <c r="F121" s="2">
        <v>696.8</v>
      </c>
      <c r="G121" s="2">
        <v>696.8</v>
      </c>
    </row>
    <row r="122" spans="3:7" x14ac:dyDescent="0.2">
      <c r="C122" s="2">
        <v>105</v>
      </c>
      <c r="D122" s="2">
        <v>112250</v>
      </c>
      <c r="E122" s="1">
        <v>159.55934612651029</v>
      </c>
      <c r="F122" s="2">
        <v>703.5</v>
      </c>
      <c r="G122" s="2">
        <v>703.5</v>
      </c>
    </row>
    <row r="123" spans="3:7" x14ac:dyDescent="0.2">
      <c r="C123" s="2">
        <v>106</v>
      </c>
      <c r="D123" s="2">
        <v>113380</v>
      </c>
      <c r="E123" s="1">
        <v>159.64517037454237</v>
      </c>
      <c r="F123" s="2">
        <v>710.2</v>
      </c>
      <c r="G123" s="2">
        <v>710.2</v>
      </c>
    </row>
    <row r="124" spans="3:7" x14ac:dyDescent="0.2">
      <c r="C124" s="2">
        <v>107</v>
      </c>
      <c r="D124" s="2">
        <v>114510</v>
      </c>
      <c r="E124" s="1">
        <v>159.72939043102247</v>
      </c>
      <c r="F124" s="2">
        <v>716.9</v>
      </c>
      <c r="G124" s="2">
        <v>716.9</v>
      </c>
    </row>
    <row r="125" spans="3:7" x14ac:dyDescent="0.2">
      <c r="C125" s="2">
        <v>108</v>
      </c>
      <c r="D125" s="2">
        <v>115640</v>
      </c>
      <c r="E125" s="1">
        <v>159.81205085682697</v>
      </c>
      <c r="F125" s="2">
        <v>723.6</v>
      </c>
      <c r="G125" s="2">
        <v>723.6</v>
      </c>
    </row>
    <row r="126" spans="3:7" x14ac:dyDescent="0.2">
      <c r="C126" s="2">
        <v>109</v>
      </c>
      <c r="D126" s="2">
        <v>116770</v>
      </c>
      <c r="E126" s="1">
        <v>159.89319457757085</v>
      </c>
      <c r="F126" s="2">
        <v>730.3</v>
      </c>
      <c r="G126" s="2">
        <v>730.3</v>
      </c>
    </row>
    <row r="127" spans="3:7" x14ac:dyDescent="0.2">
      <c r="C127" s="2">
        <v>110</v>
      </c>
      <c r="D127" s="2">
        <v>117900</v>
      </c>
      <c r="E127" s="1">
        <v>159.97286295793759</v>
      </c>
      <c r="F127" s="2">
        <v>737</v>
      </c>
      <c r="G127" s="2">
        <v>737</v>
      </c>
    </row>
    <row r="128" spans="3:7" x14ac:dyDescent="0.2">
      <c r="C128" s="2">
        <v>111</v>
      </c>
      <c r="D128" s="2">
        <v>119090</v>
      </c>
      <c r="E128" s="1">
        <v>160.13177356460938</v>
      </c>
      <c r="F128" s="2">
        <v>743.7</v>
      </c>
      <c r="G128" s="2">
        <v>743.7</v>
      </c>
    </row>
    <row r="129" spans="3:7" x14ac:dyDescent="0.2">
      <c r="C129" s="2">
        <v>112</v>
      </c>
      <c r="D129" s="2">
        <v>120280</v>
      </c>
      <c r="E129" s="1">
        <v>160.28784648187633</v>
      </c>
      <c r="F129" s="2">
        <v>750.4</v>
      </c>
      <c r="G129" s="2">
        <v>750.4</v>
      </c>
    </row>
    <row r="130" spans="3:7" x14ac:dyDescent="0.2">
      <c r="C130" s="2">
        <v>113</v>
      </c>
      <c r="D130" s="2">
        <v>121470</v>
      </c>
      <c r="E130" s="1">
        <v>160.44115704662528</v>
      </c>
      <c r="F130" s="2">
        <v>757.1</v>
      </c>
      <c r="G130" s="2">
        <v>757.1</v>
      </c>
    </row>
    <row r="131" spans="3:7" x14ac:dyDescent="0.2">
      <c r="C131" s="2">
        <v>114</v>
      </c>
      <c r="D131" s="2">
        <v>122660</v>
      </c>
      <c r="E131" s="1">
        <v>160.59177795234353</v>
      </c>
      <c r="F131" s="2">
        <v>763.8</v>
      </c>
      <c r="G131" s="2">
        <v>763.8</v>
      </c>
    </row>
    <row r="132" spans="3:7" x14ac:dyDescent="0.2">
      <c r="C132" s="2">
        <v>115</v>
      </c>
      <c r="D132" s="2">
        <v>123850</v>
      </c>
      <c r="E132" s="1">
        <v>160.73977936404933</v>
      </c>
      <c r="F132" s="2">
        <v>770.5</v>
      </c>
      <c r="G132" s="2">
        <v>770.5</v>
      </c>
    </row>
    <row r="133" spans="3:7" x14ac:dyDescent="0.2">
      <c r="C133" s="2">
        <v>116</v>
      </c>
      <c r="D133" s="2">
        <v>125040</v>
      </c>
      <c r="E133" s="1">
        <v>160.8852290272774</v>
      </c>
      <c r="F133" s="2">
        <v>777.2</v>
      </c>
      <c r="G133" s="2">
        <v>777.2</v>
      </c>
    </row>
    <row r="134" spans="3:7" x14ac:dyDescent="0.2">
      <c r="C134" s="2">
        <v>117</v>
      </c>
      <c r="D134" s="2">
        <v>126230</v>
      </c>
      <c r="E134" s="1">
        <v>161.02819237147597</v>
      </c>
      <c r="F134" s="2">
        <v>783.9</v>
      </c>
      <c r="G134" s="2">
        <v>783.9</v>
      </c>
    </row>
    <row r="135" spans="3:7" x14ac:dyDescent="0.2">
      <c r="C135" s="2">
        <v>118</v>
      </c>
      <c r="D135" s="2">
        <v>127420</v>
      </c>
      <c r="E135" s="1">
        <v>161.16873260814572</v>
      </c>
      <c r="F135" s="2">
        <v>790.6</v>
      </c>
      <c r="G135" s="2">
        <v>790.6</v>
      </c>
    </row>
    <row r="136" spans="3:7" x14ac:dyDescent="0.2">
      <c r="C136" s="2">
        <v>119</v>
      </c>
      <c r="D136" s="2">
        <v>128610</v>
      </c>
      <c r="E136" s="1">
        <v>161.30691082403109</v>
      </c>
      <c r="F136" s="2">
        <v>797.3</v>
      </c>
      <c r="G136" s="2">
        <v>797.3</v>
      </c>
    </row>
    <row r="137" spans="3:7" x14ac:dyDescent="0.2">
      <c r="C137" s="2">
        <v>120</v>
      </c>
      <c r="D137" s="2">
        <v>129800</v>
      </c>
      <c r="E137" s="1">
        <v>161.44278606965173</v>
      </c>
      <c r="F137" s="2">
        <v>804</v>
      </c>
      <c r="G137" s="2">
        <v>804</v>
      </c>
    </row>
    <row r="138" spans="3:7" x14ac:dyDescent="0.2">
      <c r="C138" s="2">
        <v>121</v>
      </c>
      <c r="D138" s="2">
        <v>131120</v>
      </c>
      <c r="E138" s="1">
        <v>161.73677069199456</v>
      </c>
      <c r="F138" s="2">
        <v>810.7</v>
      </c>
      <c r="G138" s="2">
        <v>810.7</v>
      </c>
    </row>
    <row r="139" spans="3:7" x14ac:dyDescent="0.2">
      <c r="C139" s="2">
        <v>122</v>
      </c>
      <c r="D139" s="2">
        <v>132440</v>
      </c>
      <c r="E139" s="1">
        <v>162.02593589429901</v>
      </c>
      <c r="F139" s="2">
        <v>817.4</v>
      </c>
      <c r="G139" s="2">
        <v>817.4</v>
      </c>
    </row>
    <row r="140" spans="3:7" x14ac:dyDescent="0.2">
      <c r="C140" s="2">
        <v>123</v>
      </c>
      <c r="D140" s="2">
        <v>133760</v>
      </c>
      <c r="E140" s="1">
        <v>162.31039922339522</v>
      </c>
      <c r="F140" s="2">
        <v>824.1</v>
      </c>
      <c r="G140" s="2">
        <v>824.1</v>
      </c>
    </row>
    <row r="141" spans="3:7" x14ac:dyDescent="0.2">
      <c r="C141" s="2">
        <v>124</v>
      </c>
      <c r="D141" s="2">
        <v>135080</v>
      </c>
      <c r="E141" s="1">
        <v>162.59027443428019</v>
      </c>
      <c r="F141" s="2">
        <v>830.8</v>
      </c>
      <c r="G141" s="2">
        <v>830.8</v>
      </c>
    </row>
    <row r="142" spans="3:7" x14ac:dyDescent="0.2">
      <c r="C142" s="2">
        <v>125</v>
      </c>
      <c r="D142" s="2">
        <v>136400</v>
      </c>
      <c r="E142" s="1">
        <v>162.86567164179104</v>
      </c>
      <c r="F142" s="2">
        <v>837.5</v>
      </c>
      <c r="G142" s="2">
        <v>837.5</v>
      </c>
    </row>
    <row r="143" spans="3:7" x14ac:dyDescent="0.2">
      <c r="C143" s="2">
        <v>126</v>
      </c>
      <c r="D143" s="2">
        <v>137720</v>
      </c>
      <c r="E143" s="1">
        <v>163.13669746505568</v>
      </c>
      <c r="F143" s="2">
        <v>844.2</v>
      </c>
      <c r="G143" s="2">
        <v>844.2</v>
      </c>
    </row>
    <row r="144" spans="3:7" x14ac:dyDescent="0.2">
      <c r="C144" s="2">
        <v>127</v>
      </c>
      <c r="D144" s="2">
        <v>139040</v>
      </c>
      <c r="E144" s="1">
        <v>163.40345516511928</v>
      </c>
      <c r="F144" s="2">
        <v>850.9</v>
      </c>
      <c r="G144" s="2">
        <v>850.9</v>
      </c>
    </row>
    <row r="145" spans="3:7" x14ac:dyDescent="0.2">
      <c r="C145" s="2">
        <v>128</v>
      </c>
      <c r="D145" s="2">
        <v>140360</v>
      </c>
      <c r="E145" s="1">
        <v>163.66604477611941</v>
      </c>
      <c r="F145" s="2">
        <v>857.6</v>
      </c>
      <c r="G145" s="2">
        <v>857.6</v>
      </c>
    </row>
    <row r="146" spans="3:7" x14ac:dyDescent="0.2">
      <c r="C146" s="2">
        <v>129</v>
      </c>
      <c r="D146" s="2">
        <v>141680</v>
      </c>
      <c r="E146" s="1">
        <v>163.92456323035981</v>
      </c>
      <c r="F146" s="2">
        <v>864.3</v>
      </c>
      <c r="G146" s="2">
        <v>864.3</v>
      </c>
    </row>
    <row r="147" spans="3:7" x14ac:dyDescent="0.2">
      <c r="C147" s="2">
        <v>130</v>
      </c>
      <c r="D147" s="2">
        <v>143000</v>
      </c>
      <c r="E147" s="1">
        <v>164.17910447761193</v>
      </c>
      <c r="F147" s="2">
        <v>871</v>
      </c>
      <c r="G147" s="2">
        <v>871</v>
      </c>
    </row>
    <row r="148" spans="3:7" x14ac:dyDescent="0.2">
      <c r="C148" s="2">
        <v>131</v>
      </c>
      <c r="D148" s="2">
        <v>144400</v>
      </c>
      <c r="E148" s="1">
        <v>164.52090691580267</v>
      </c>
      <c r="F148" s="2">
        <v>877.7</v>
      </c>
      <c r="G148" s="2">
        <v>877.7</v>
      </c>
    </row>
    <row r="149" spans="3:7" x14ac:dyDescent="0.2">
      <c r="C149" s="2">
        <v>132</v>
      </c>
      <c r="D149" s="2">
        <v>145800</v>
      </c>
      <c r="E149" s="1">
        <v>164.85753052917232</v>
      </c>
      <c r="F149" s="2">
        <v>884.4</v>
      </c>
      <c r="G149" s="2">
        <v>884.4</v>
      </c>
    </row>
    <row r="150" spans="3:7" x14ac:dyDescent="0.2">
      <c r="C150" s="2">
        <v>133</v>
      </c>
      <c r="D150" s="2">
        <v>147200</v>
      </c>
      <c r="E150" s="1">
        <v>165.18909213331835</v>
      </c>
      <c r="F150" s="2">
        <v>891.1</v>
      </c>
      <c r="G150" s="2">
        <v>891.1</v>
      </c>
    </row>
    <row r="151" spans="3:7" x14ac:dyDescent="0.2">
      <c r="C151" s="2">
        <v>134</v>
      </c>
      <c r="D151" s="2">
        <v>148600</v>
      </c>
      <c r="E151" s="1">
        <v>165.5157050568055</v>
      </c>
      <c r="F151" s="2">
        <v>897.8</v>
      </c>
      <c r="G151" s="2">
        <v>897.8</v>
      </c>
    </row>
    <row r="152" spans="3:7" x14ac:dyDescent="0.2">
      <c r="C152" s="2">
        <v>135</v>
      </c>
      <c r="D152" s="2">
        <v>150000</v>
      </c>
      <c r="E152" s="1">
        <v>165.8374792703151</v>
      </c>
      <c r="F152" s="2">
        <v>904.5</v>
      </c>
      <c r="G152" s="2">
        <v>904.5</v>
      </c>
    </row>
    <row r="153" spans="3:7" x14ac:dyDescent="0.2">
      <c r="C153" s="2">
        <v>136</v>
      </c>
      <c r="D153" s="2">
        <v>151400</v>
      </c>
      <c r="E153" s="1">
        <v>166.15452151009657</v>
      </c>
      <c r="F153" s="2">
        <v>911.2</v>
      </c>
      <c r="G153" s="2">
        <v>911.2</v>
      </c>
    </row>
    <row r="154" spans="3:7" x14ac:dyDescent="0.2">
      <c r="C154" s="2">
        <v>137</v>
      </c>
      <c r="D154" s="2">
        <v>152800</v>
      </c>
      <c r="E154" s="1">
        <v>166.46693539601264</v>
      </c>
      <c r="F154" s="2">
        <v>917.9</v>
      </c>
      <c r="G154" s="2">
        <v>917.9</v>
      </c>
    </row>
    <row r="155" spans="3:7" x14ac:dyDescent="0.2">
      <c r="C155" s="2">
        <v>138</v>
      </c>
      <c r="D155" s="2">
        <v>154200</v>
      </c>
      <c r="E155" s="1">
        <v>166.77482154445164</v>
      </c>
      <c r="F155" s="2">
        <v>924.6</v>
      </c>
      <c r="G155" s="2">
        <v>924.6</v>
      </c>
    </row>
    <row r="156" spans="3:7" x14ac:dyDescent="0.2">
      <c r="C156" s="2">
        <v>139</v>
      </c>
      <c r="D156" s="2">
        <v>155600</v>
      </c>
      <c r="E156" s="1">
        <v>167.07827767636635</v>
      </c>
      <c r="F156" s="2">
        <v>931.3</v>
      </c>
      <c r="G156" s="2">
        <v>931.3</v>
      </c>
    </row>
    <row r="157" spans="3:7" x14ac:dyDescent="0.2">
      <c r="C157" s="2">
        <v>140</v>
      </c>
      <c r="D157" s="2">
        <v>157000</v>
      </c>
      <c r="E157" s="1">
        <v>167.37739872068229</v>
      </c>
      <c r="F157" s="2">
        <v>938</v>
      </c>
      <c r="G157" s="2">
        <v>938</v>
      </c>
    </row>
    <row r="158" spans="3:7" x14ac:dyDescent="0.2">
      <c r="C158" s="2">
        <v>141</v>
      </c>
      <c r="D158" s="2">
        <v>158330</v>
      </c>
      <c r="E158" s="1">
        <v>167.59817931618502</v>
      </c>
      <c r="F158" s="2">
        <v>944.7</v>
      </c>
      <c r="G158" s="2">
        <v>944.7</v>
      </c>
    </row>
    <row r="159" spans="3:7" x14ac:dyDescent="0.2">
      <c r="C159" s="2">
        <v>142</v>
      </c>
      <c r="D159" s="2">
        <v>159660</v>
      </c>
      <c r="E159" s="1">
        <v>167.81585032583561</v>
      </c>
      <c r="F159" s="2">
        <v>951.4</v>
      </c>
      <c r="G159" s="2">
        <v>951.4</v>
      </c>
    </row>
    <row r="160" spans="3:7" x14ac:dyDescent="0.2">
      <c r="C160" s="2">
        <v>143</v>
      </c>
      <c r="D160" s="2">
        <v>160990</v>
      </c>
      <c r="E160" s="1">
        <v>168.03047698570086</v>
      </c>
      <c r="F160" s="2">
        <v>958.1</v>
      </c>
      <c r="G160" s="2">
        <v>958.1</v>
      </c>
    </row>
    <row r="161" spans="3:7" x14ac:dyDescent="0.2">
      <c r="C161" s="2">
        <v>144</v>
      </c>
      <c r="D161" s="2">
        <v>162320</v>
      </c>
      <c r="E161" s="1">
        <v>168.24212271973465</v>
      </c>
      <c r="F161" s="2">
        <v>964.8</v>
      </c>
      <c r="G161" s="2">
        <v>964.8</v>
      </c>
    </row>
    <row r="162" spans="3:7" x14ac:dyDescent="0.2">
      <c r="C162" s="2">
        <v>145</v>
      </c>
      <c r="D162" s="2">
        <v>163650</v>
      </c>
      <c r="E162" s="1">
        <v>168.45084920226455</v>
      </c>
      <c r="F162" s="2">
        <v>971.5</v>
      </c>
      <c r="G162" s="2">
        <v>971.5</v>
      </c>
    </row>
    <row r="163" spans="3:7" x14ac:dyDescent="0.2">
      <c r="C163" s="2">
        <v>146</v>
      </c>
      <c r="D163" s="2">
        <v>164980</v>
      </c>
      <c r="E163" s="1">
        <v>168.65671641791045</v>
      </c>
      <c r="F163" s="2">
        <v>978.2</v>
      </c>
      <c r="G163" s="2">
        <v>978.2</v>
      </c>
    </row>
    <row r="164" spans="3:7" x14ac:dyDescent="0.2">
      <c r="C164" s="2">
        <v>147</v>
      </c>
      <c r="D164" s="2">
        <v>166310</v>
      </c>
      <c r="E164" s="1">
        <v>168.85978271905779</v>
      </c>
      <c r="F164" s="2">
        <v>984.9</v>
      </c>
      <c r="G164" s="2">
        <v>984.9</v>
      </c>
    </row>
    <row r="165" spans="3:7" x14ac:dyDescent="0.2">
      <c r="C165" s="2">
        <v>148</v>
      </c>
      <c r="D165" s="2">
        <v>167640</v>
      </c>
      <c r="E165" s="1">
        <v>169.0601048810004</v>
      </c>
      <c r="F165" s="2">
        <v>991.6</v>
      </c>
      <c r="G165" s="2">
        <v>991.6</v>
      </c>
    </row>
    <row r="166" spans="3:7" x14ac:dyDescent="0.2">
      <c r="C166" s="2">
        <v>149</v>
      </c>
      <c r="D166" s="2">
        <v>168970</v>
      </c>
      <c r="E166" s="1">
        <v>169.25773815486326</v>
      </c>
      <c r="F166" s="2">
        <v>998.3</v>
      </c>
      <c r="G166" s="2">
        <v>998.3</v>
      </c>
    </row>
    <row r="167" spans="3:7" x14ac:dyDescent="0.2">
      <c r="C167" s="2">
        <v>150</v>
      </c>
      <c r="D167" s="2">
        <v>170300</v>
      </c>
      <c r="E167" s="1">
        <v>169.45273631840797</v>
      </c>
      <c r="F167" s="2">
        <v>1005</v>
      </c>
      <c r="G167" s="2">
        <v>1005</v>
      </c>
    </row>
    <row r="168" spans="3:7" x14ac:dyDescent="0.2">
      <c r="C168" s="2">
        <v>151</v>
      </c>
      <c r="D168" s="2">
        <v>171650</v>
      </c>
      <c r="E168" s="1">
        <v>169.66492043095778</v>
      </c>
      <c r="F168" s="2">
        <v>1011.7</v>
      </c>
      <c r="G168" s="2">
        <v>1011.7</v>
      </c>
    </row>
    <row r="169" spans="3:7" x14ac:dyDescent="0.2">
      <c r="C169" s="2">
        <v>152</v>
      </c>
      <c r="D169" s="2">
        <v>173000</v>
      </c>
      <c r="E169" s="1">
        <v>169.87431264728988</v>
      </c>
      <c r="F169" s="2">
        <v>1018.4</v>
      </c>
      <c r="G169" s="2">
        <v>1018.4</v>
      </c>
    </row>
    <row r="170" spans="3:7" x14ac:dyDescent="0.2">
      <c r="C170" s="2">
        <v>153</v>
      </c>
      <c r="D170" s="2">
        <v>174350</v>
      </c>
      <c r="E170" s="1">
        <v>170.08096771046726</v>
      </c>
      <c r="F170" s="2">
        <v>1025.0999999999999</v>
      </c>
      <c r="G170" s="2">
        <v>1025.0999999999999</v>
      </c>
    </row>
    <row r="171" spans="3:7" x14ac:dyDescent="0.2">
      <c r="C171" s="2">
        <v>154</v>
      </c>
      <c r="D171" s="2">
        <v>175700</v>
      </c>
      <c r="E171" s="1">
        <v>170.28493894165535</v>
      </c>
      <c r="F171" s="2">
        <v>1031.8</v>
      </c>
      <c r="G171" s="2">
        <v>1031.8</v>
      </c>
    </row>
    <row r="172" spans="3:7" x14ac:dyDescent="0.2">
      <c r="C172" s="2">
        <v>155</v>
      </c>
      <c r="D172" s="2">
        <v>177050</v>
      </c>
      <c r="E172" s="1">
        <v>170.48627828598941</v>
      </c>
      <c r="F172" s="2">
        <v>1038.5</v>
      </c>
      <c r="G172" s="2">
        <v>1038.5</v>
      </c>
    </row>
    <row r="173" spans="3:7" x14ac:dyDescent="0.2">
      <c r="C173" s="2">
        <v>156</v>
      </c>
      <c r="D173" s="2">
        <v>178400</v>
      </c>
      <c r="E173" s="1">
        <v>170.68503635667815</v>
      </c>
      <c r="F173" s="2">
        <v>1045.2</v>
      </c>
      <c r="G173" s="2">
        <v>1045.2</v>
      </c>
    </row>
    <row r="174" spans="3:7" x14ac:dyDescent="0.2">
      <c r="C174" s="2">
        <v>157</v>
      </c>
      <c r="D174" s="2">
        <v>179750</v>
      </c>
      <c r="E174" s="1">
        <v>170.88126247742179</v>
      </c>
      <c r="F174" s="2">
        <v>1051.9000000000001</v>
      </c>
      <c r="G174" s="2">
        <v>1051.9000000000001</v>
      </c>
    </row>
    <row r="175" spans="3:7" x14ac:dyDescent="0.2">
      <c r="C175" s="2">
        <v>158</v>
      </c>
      <c r="D175" s="2">
        <v>181100</v>
      </c>
      <c r="E175" s="1">
        <v>171.07500472321934</v>
      </c>
      <c r="F175" s="2">
        <v>1058.5999999999999</v>
      </c>
      <c r="G175" s="2">
        <v>1058.5999999999999</v>
      </c>
    </row>
    <row r="176" spans="3:7" x14ac:dyDescent="0.2">
      <c r="C176" s="2">
        <v>159</v>
      </c>
      <c r="D176" s="2">
        <v>182450</v>
      </c>
      <c r="E176" s="1">
        <v>171.26630995963578</v>
      </c>
      <c r="F176" s="2">
        <v>1065.3</v>
      </c>
      <c r="G176" s="2">
        <v>1065.3</v>
      </c>
    </row>
    <row r="177" spans="3:7" x14ac:dyDescent="0.2">
      <c r="C177" s="2">
        <v>160</v>
      </c>
      <c r="D177" s="2">
        <v>183800</v>
      </c>
      <c r="E177" s="1">
        <v>171.455223880597</v>
      </c>
      <c r="F177" s="2">
        <v>1072</v>
      </c>
      <c r="G177" s="2">
        <v>1072</v>
      </c>
    </row>
    <row r="178" spans="3:7" x14ac:dyDescent="0.2">
      <c r="C178" s="2">
        <v>161</v>
      </c>
      <c r="D178" s="2">
        <v>185170</v>
      </c>
      <c r="E178" s="1">
        <v>171.66033188096782</v>
      </c>
      <c r="F178" s="2">
        <v>1078.7</v>
      </c>
      <c r="G178" s="2">
        <v>1078.7</v>
      </c>
    </row>
    <row r="179" spans="3:7" x14ac:dyDescent="0.2">
      <c r="C179" s="2">
        <v>162</v>
      </c>
      <c r="D179" s="2">
        <v>186540</v>
      </c>
      <c r="E179" s="1">
        <v>171.8629076838032</v>
      </c>
      <c r="F179" s="2">
        <v>1085.4000000000001</v>
      </c>
      <c r="G179" s="2">
        <v>1085.4000000000001</v>
      </c>
    </row>
    <row r="180" spans="3:7" x14ac:dyDescent="0.2">
      <c r="C180" s="2">
        <v>163</v>
      </c>
      <c r="D180" s="2">
        <v>187910</v>
      </c>
      <c r="E180" s="1">
        <v>172.06299789396573</v>
      </c>
      <c r="F180" s="2">
        <v>1092.0999999999999</v>
      </c>
      <c r="G180" s="2">
        <v>1092.0999999999999</v>
      </c>
    </row>
    <row r="181" spans="3:7" x14ac:dyDescent="0.2">
      <c r="C181" s="2">
        <v>164</v>
      </c>
      <c r="D181" s="2">
        <v>189280</v>
      </c>
      <c r="E181" s="1">
        <v>172.26064797961413</v>
      </c>
      <c r="F181" s="2">
        <v>1098.8</v>
      </c>
      <c r="G181" s="2">
        <v>1098.8</v>
      </c>
    </row>
    <row r="182" spans="3:7" x14ac:dyDescent="0.2">
      <c r="C182" s="2">
        <v>165</v>
      </c>
      <c r="D182" s="2">
        <v>190650</v>
      </c>
      <c r="E182" s="1">
        <v>172.45590230664857</v>
      </c>
      <c r="F182" s="2">
        <v>1105.5</v>
      </c>
      <c r="G182" s="2">
        <v>1105.5</v>
      </c>
    </row>
    <row r="183" spans="3:7" x14ac:dyDescent="0.2">
      <c r="C183" s="2">
        <v>166</v>
      </c>
      <c r="D183" s="2">
        <v>192020</v>
      </c>
      <c r="E183" s="1">
        <v>172.64880417191151</v>
      </c>
      <c r="F183" s="2">
        <v>1112.2</v>
      </c>
      <c r="G183" s="2">
        <v>1112.2</v>
      </c>
    </row>
    <row r="184" spans="3:7" x14ac:dyDescent="0.2">
      <c r="C184" s="2">
        <v>167</v>
      </c>
      <c r="D184" s="2">
        <v>193390</v>
      </c>
      <c r="E184" s="1">
        <v>172.83939583519526</v>
      </c>
      <c r="F184" s="2">
        <v>1118.9000000000001</v>
      </c>
      <c r="G184" s="2">
        <v>1118.9000000000001</v>
      </c>
    </row>
    <row r="185" spans="3:7" x14ac:dyDescent="0.2">
      <c r="C185" s="2">
        <v>168</v>
      </c>
      <c r="D185" s="2">
        <v>194760</v>
      </c>
      <c r="E185" s="1">
        <v>173.02771855010658</v>
      </c>
      <c r="F185" s="2">
        <v>1125.5999999999999</v>
      </c>
      <c r="G185" s="2">
        <v>1125.5999999999999</v>
      </c>
    </row>
    <row r="186" spans="3:7" x14ac:dyDescent="0.2">
      <c r="C186" s="2">
        <v>169</v>
      </c>
      <c r="D186" s="2">
        <v>196130</v>
      </c>
      <c r="E186" s="1">
        <v>173.21381259383557</v>
      </c>
      <c r="F186" s="2">
        <v>1132.3</v>
      </c>
      <c r="G186" s="2">
        <v>1132.3</v>
      </c>
    </row>
    <row r="187" spans="3:7" x14ac:dyDescent="0.2">
      <c r="C187" s="2">
        <v>170</v>
      </c>
      <c r="D187" s="2">
        <v>197500</v>
      </c>
      <c r="E187" s="1">
        <v>173.39771729587358</v>
      </c>
      <c r="F187" s="2">
        <v>1139</v>
      </c>
      <c r="G187" s="2">
        <v>1139</v>
      </c>
    </row>
    <row r="188" spans="3:7" x14ac:dyDescent="0.2">
      <c r="C188" s="2">
        <v>171</v>
      </c>
      <c r="D188" s="2">
        <v>198840</v>
      </c>
      <c r="E188" s="1">
        <v>173.55328620057605</v>
      </c>
      <c r="F188" s="2">
        <v>1145.7</v>
      </c>
      <c r="G188" s="2">
        <v>1145.7</v>
      </c>
    </row>
    <row r="189" spans="3:7" x14ac:dyDescent="0.2">
      <c r="C189" s="2">
        <v>172</v>
      </c>
      <c r="D189" s="2">
        <v>200180</v>
      </c>
      <c r="E189" s="1">
        <v>173.70704616452619</v>
      </c>
      <c r="F189" s="2">
        <v>1152.4000000000001</v>
      </c>
      <c r="G189" s="2">
        <v>1152.4000000000001</v>
      </c>
    </row>
    <row r="190" spans="3:7" x14ac:dyDescent="0.2">
      <c r="C190" s="2">
        <v>173</v>
      </c>
      <c r="D190" s="2">
        <v>201520</v>
      </c>
      <c r="E190" s="1">
        <v>173.85902855663875</v>
      </c>
      <c r="F190" s="2">
        <v>1159.0999999999999</v>
      </c>
      <c r="G190" s="2">
        <v>1159.0999999999999</v>
      </c>
    </row>
    <row r="191" spans="3:7" x14ac:dyDescent="0.2">
      <c r="C191" s="2">
        <v>174</v>
      </c>
      <c r="D191" s="2">
        <v>202860</v>
      </c>
      <c r="E191" s="1">
        <v>174.00926402470407</v>
      </c>
      <c r="F191" s="2">
        <v>1165.8</v>
      </c>
      <c r="G191" s="2">
        <v>1165.8</v>
      </c>
    </row>
    <row r="192" spans="3:7" x14ac:dyDescent="0.2">
      <c r="C192" s="2">
        <v>175</v>
      </c>
      <c r="D192" s="2">
        <v>204200</v>
      </c>
      <c r="E192" s="1">
        <v>174.15778251599147</v>
      </c>
      <c r="F192" s="2">
        <v>1172.5</v>
      </c>
      <c r="G192" s="2">
        <v>1172.5</v>
      </c>
    </row>
    <row r="193" spans="3:7" x14ac:dyDescent="0.2">
      <c r="C193" s="2">
        <v>176</v>
      </c>
      <c r="D193" s="2">
        <v>205540</v>
      </c>
      <c r="E193" s="1">
        <v>174.30461329715061</v>
      </c>
      <c r="F193" s="2">
        <v>1179.2</v>
      </c>
      <c r="G193" s="2">
        <v>1179.2</v>
      </c>
    </row>
    <row r="194" spans="3:7" x14ac:dyDescent="0.2">
      <c r="C194" s="2">
        <v>177</v>
      </c>
      <c r="D194" s="2">
        <v>206880</v>
      </c>
      <c r="E194" s="1">
        <v>174.44978497343789</v>
      </c>
      <c r="F194" s="2">
        <v>1185.9000000000001</v>
      </c>
      <c r="G194" s="2">
        <v>1185.9000000000001</v>
      </c>
    </row>
    <row r="195" spans="3:7" x14ac:dyDescent="0.2">
      <c r="C195" s="2">
        <v>178</v>
      </c>
      <c r="D195" s="2">
        <v>208220</v>
      </c>
      <c r="E195" s="1">
        <v>174.59332550729496</v>
      </c>
      <c r="F195" s="2">
        <v>1192.5999999999999</v>
      </c>
      <c r="G195" s="2">
        <v>1192.5999999999999</v>
      </c>
    </row>
    <row r="196" spans="3:7" x14ac:dyDescent="0.2">
      <c r="C196" s="2">
        <v>179</v>
      </c>
      <c r="D196" s="2">
        <v>209560</v>
      </c>
      <c r="E196" s="1">
        <v>174.73526223630452</v>
      </c>
      <c r="F196" s="2">
        <v>1199.3</v>
      </c>
      <c r="G196" s="2">
        <v>1199.3</v>
      </c>
    </row>
    <row r="197" spans="3:7" x14ac:dyDescent="0.2">
      <c r="C197" s="2">
        <v>180</v>
      </c>
      <c r="D197" s="2">
        <v>210900</v>
      </c>
      <c r="E197" s="1">
        <v>174.87562189054725</v>
      </c>
      <c r="F197" s="2">
        <v>1206</v>
      </c>
      <c r="G197" s="2">
        <v>1206</v>
      </c>
    </row>
    <row r="198" spans="3:7" x14ac:dyDescent="0.2">
      <c r="C198" s="2">
        <v>181</v>
      </c>
      <c r="D198" s="2">
        <v>212210</v>
      </c>
      <c r="E198" s="1">
        <v>174.98969242186854</v>
      </c>
      <c r="F198" s="2">
        <v>1212.7</v>
      </c>
      <c r="G198" s="2">
        <v>1212.7</v>
      </c>
    </row>
    <row r="199" spans="3:7" x14ac:dyDescent="0.2">
      <c r="C199" s="2">
        <v>182</v>
      </c>
      <c r="D199" s="2">
        <v>213520</v>
      </c>
      <c r="E199" s="1">
        <v>175.10250943086763</v>
      </c>
      <c r="F199" s="2">
        <v>1219.4000000000001</v>
      </c>
      <c r="G199" s="2">
        <v>1219.4000000000001</v>
      </c>
    </row>
    <row r="200" spans="3:7" x14ac:dyDescent="0.2">
      <c r="C200" s="2">
        <v>183</v>
      </c>
      <c r="D200" s="2">
        <v>214830</v>
      </c>
      <c r="E200" s="1">
        <v>175.21409346709075</v>
      </c>
      <c r="F200" s="2">
        <v>1226.0999999999999</v>
      </c>
      <c r="G200" s="2">
        <v>1226.0999999999999</v>
      </c>
    </row>
    <row r="201" spans="3:7" x14ac:dyDescent="0.2">
      <c r="C201" s="2">
        <v>184</v>
      </c>
      <c r="D201" s="2">
        <v>216140</v>
      </c>
      <c r="E201" s="1">
        <v>175.32446463335498</v>
      </c>
      <c r="F201" s="2">
        <v>1232.8</v>
      </c>
      <c r="G201" s="2">
        <v>1232.8</v>
      </c>
    </row>
    <row r="202" spans="3:7" x14ac:dyDescent="0.2">
      <c r="C202" s="2">
        <v>185</v>
      </c>
      <c r="D202" s="2">
        <v>217450</v>
      </c>
      <c r="E202" s="1">
        <v>175.43364259782172</v>
      </c>
      <c r="F202" s="2">
        <v>1239.5</v>
      </c>
      <c r="G202" s="2">
        <v>1239.5</v>
      </c>
    </row>
    <row r="203" spans="3:7" x14ac:dyDescent="0.2">
      <c r="C203" s="2">
        <v>186</v>
      </c>
      <c r="D203" s="2">
        <v>218760</v>
      </c>
      <c r="E203" s="1">
        <v>175.54164660568125</v>
      </c>
      <c r="F203" s="2">
        <v>1246.2</v>
      </c>
      <c r="G203" s="2">
        <v>1246.2</v>
      </c>
    </row>
    <row r="204" spans="3:7" x14ac:dyDescent="0.2">
      <c r="C204" s="2">
        <v>187</v>
      </c>
      <c r="D204" s="2">
        <v>220070</v>
      </c>
      <c r="E204" s="1">
        <v>175.64849549046212</v>
      </c>
      <c r="F204" s="2">
        <v>1252.9000000000001</v>
      </c>
      <c r="G204" s="2">
        <v>1252.9000000000001</v>
      </c>
    </row>
    <row r="205" spans="3:7" x14ac:dyDescent="0.2">
      <c r="C205" s="2">
        <v>188</v>
      </c>
      <c r="D205" s="2">
        <v>221380</v>
      </c>
      <c r="E205" s="1">
        <v>175.75420768497935</v>
      </c>
      <c r="F205" s="2">
        <v>1259.5999999999999</v>
      </c>
      <c r="G205" s="2">
        <v>1259.5999999999999</v>
      </c>
    </row>
    <row r="206" spans="3:7" x14ac:dyDescent="0.2">
      <c r="C206" s="2">
        <v>189</v>
      </c>
      <c r="D206" s="2">
        <v>222690</v>
      </c>
      <c r="E206" s="1">
        <v>175.85880123193556</v>
      </c>
      <c r="F206" s="2">
        <v>1266.3</v>
      </c>
      <c r="G206" s="2">
        <v>1266.3</v>
      </c>
    </row>
    <row r="207" spans="3:7" x14ac:dyDescent="0.2">
      <c r="C207" s="2">
        <v>190</v>
      </c>
      <c r="D207" s="2">
        <v>224000</v>
      </c>
      <c r="E207" s="1">
        <v>175.96229379418696</v>
      </c>
      <c r="F207" s="2">
        <v>1273</v>
      </c>
      <c r="G207" s="2">
        <v>1273</v>
      </c>
    </row>
    <row r="208" spans="3:7" x14ac:dyDescent="0.2">
      <c r="C208" s="2">
        <v>191</v>
      </c>
      <c r="D208" s="2">
        <v>225340</v>
      </c>
      <c r="E208" s="1">
        <v>176.08814565913886</v>
      </c>
      <c r="F208" s="2">
        <v>1279.7</v>
      </c>
      <c r="G208" s="2">
        <v>1279.7</v>
      </c>
    </row>
    <row r="209" spans="3:7" x14ac:dyDescent="0.2">
      <c r="C209" s="2">
        <v>192</v>
      </c>
      <c r="D209" s="2">
        <v>226680</v>
      </c>
      <c r="E209" s="1">
        <v>176.21268656716416</v>
      </c>
      <c r="F209" s="2">
        <v>1286.4000000000001</v>
      </c>
      <c r="G209" s="2">
        <v>1286.4000000000001</v>
      </c>
    </row>
    <row r="210" spans="3:7" x14ac:dyDescent="0.2">
      <c r="C210" s="2">
        <v>193</v>
      </c>
      <c r="D210" s="2">
        <v>228020</v>
      </c>
      <c r="E210" s="1">
        <v>176.33593689583171</v>
      </c>
      <c r="F210" s="2">
        <v>1293.0999999999999</v>
      </c>
      <c r="G210" s="2">
        <v>1293.0999999999999</v>
      </c>
    </row>
    <row r="211" spans="3:7" x14ac:dyDescent="0.2">
      <c r="C211" s="2">
        <v>194</v>
      </c>
      <c r="D211" s="2">
        <v>229360</v>
      </c>
      <c r="E211" s="1">
        <v>176.45791660255423</v>
      </c>
      <c r="F211" s="2">
        <v>1299.8</v>
      </c>
      <c r="G211" s="2">
        <v>1299.8</v>
      </c>
    </row>
    <row r="212" spans="3:7" x14ac:dyDescent="0.2">
      <c r="C212" s="2">
        <v>195</v>
      </c>
      <c r="D212" s="2">
        <v>230700</v>
      </c>
      <c r="E212" s="1">
        <v>176.57864523536165</v>
      </c>
      <c r="F212" s="2">
        <v>1306.5</v>
      </c>
      <c r="G212" s="2">
        <v>1306.5</v>
      </c>
    </row>
    <row r="213" spans="3:7" x14ac:dyDescent="0.2">
      <c r="C213" s="2">
        <v>196</v>
      </c>
      <c r="D213" s="2">
        <v>232040</v>
      </c>
      <c r="E213" s="1">
        <v>176.6981419433445</v>
      </c>
      <c r="F213" s="2">
        <v>1313.2</v>
      </c>
      <c r="G213" s="2">
        <v>1313.2</v>
      </c>
    </row>
    <row r="214" spans="3:7" x14ac:dyDescent="0.2">
      <c r="C214" s="2">
        <v>197</v>
      </c>
      <c r="D214" s="2">
        <v>233380</v>
      </c>
      <c r="E214" s="1">
        <v>176.81642548677928</v>
      </c>
      <c r="F214" s="2">
        <v>1319.9</v>
      </c>
      <c r="G214" s="2">
        <v>1319.9</v>
      </c>
    </row>
    <row r="215" spans="3:7" x14ac:dyDescent="0.2">
      <c r="C215" s="2">
        <v>198</v>
      </c>
      <c r="D215" s="2">
        <v>234720</v>
      </c>
      <c r="E215" s="1">
        <v>176.93351424694706</v>
      </c>
      <c r="F215" s="2">
        <v>1326.6</v>
      </c>
      <c r="G215" s="2">
        <v>1326.6</v>
      </c>
    </row>
    <row r="216" spans="3:7" x14ac:dyDescent="0.2">
      <c r="C216" s="2">
        <v>199</v>
      </c>
      <c r="D216" s="2">
        <v>236060</v>
      </c>
      <c r="E216" s="1">
        <v>177.04942623565589</v>
      </c>
      <c r="F216" s="2">
        <v>1333.3</v>
      </c>
      <c r="G216" s="2">
        <v>1333.3</v>
      </c>
    </row>
    <row r="217" spans="3:7" x14ac:dyDescent="0.2">
      <c r="C217" s="2">
        <v>200</v>
      </c>
      <c r="D217" s="2">
        <v>237400</v>
      </c>
      <c r="E217" s="1">
        <v>177.16417910447763</v>
      </c>
      <c r="F217" s="2">
        <v>1340</v>
      </c>
      <c r="G217" s="2">
        <v>1340</v>
      </c>
    </row>
    <row r="218" spans="3:7" x14ac:dyDescent="0.2">
      <c r="C218" s="2">
        <v>201</v>
      </c>
      <c r="D218" s="2">
        <v>238700</v>
      </c>
      <c r="E218" s="1">
        <v>177.24808791861588</v>
      </c>
      <c r="F218" s="2">
        <v>1346.7</v>
      </c>
      <c r="G218" s="2">
        <v>1346.7</v>
      </c>
    </row>
    <row r="219" spans="3:7" x14ac:dyDescent="0.2">
      <c r="C219" s="2">
        <v>202</v>
      </c>
      <c r="D219" s="2">
        <v>240000</v>
      </c>
      <c r="E219" s="1">
        <v>177.33116595241611</v>
      </c>
      <c r="F219" s="2">
        <v>1353.4</v>
      </c>
      <c r="G219" s="2">
        <v>1353.4</v>
      </c>
    </row>
    <row r="220" spans="3:7" x14ac:dyDescent="0.2">
      <c r="C220" s="2">
        <v>203</v>
      </c>
      <c r="D220" s="2">
        <v>241300</v>
      </c>
      <c r="E220" s="1">
        <v>177.41342548342033</v>
      </c>
      <c r="F220" s="2">
        <v>1360.1</v>
      </c>
      <c r="G220" s="2">
        <v>1360.1</v>
      </c>
    </row>
    <row r="221" spans="3:7" x14ac:dyDescent="0.2">
      <c r="C221" s="2">
        <v>204</v>
      </c>
      <c r="D221" s="2">
        <v>242600</v>
      </c>
      <c r="E221" s="1">
        <v>177.49487854843431</v>
      </c>
      <c r="F221" s="2">
        <v>1366.8</v>
      </c>
      <c r="G221" s="2">
        <v>1366.8</v>
      </c>
    </row>
    <row r="222" spans="3:7" x14ac:dyDescent="0.2">
      <c r="C222" s="2">
        <v>205</v>
      </c>
      <c r="D222" s="2">
        <v>243900</v>
      </c>
      <c r="E222" s="1">
        <v>177.57553694939935</v>
      </c>
      <c r="F222" s="2">
        <v>1373.5</v>
      </c>
      <c r="G222" s="2">
        <v>1373.5</v>
      </c>
    </row>
    <row r="223" spans="3:7" x14ac:dyDescent="0.2">
      <c r="C223" s="2">
        <v>206</v>
      </c>
      <c r="D223" s="2">
        <v>245200</v>
      </c>
      <c r="E223" s="1">
        <v>177.65541225909288</v>
      </c>
      <c r="F223" s="2">
        <v>1380.2</v>
      </c>
      <c r="G223" s="2">
        <v>1380.2</v>
      </c>
    </row>
    <row r="224" spans="3:7" x14ac:dyDescent="0.2">
      <c r="C224" s="2">
        <v>207</v>
      </c>
      <c r="D224" s="2">
        <v>246500</v>
      </c>
      <c r="E224" s="1">
        <v>177.73451582666377</v>
      </c>
      <c r="F224" s="2">
        <v>1386.9</v>
      </c>
      <c r="G224" s="2">
        <v>1386.9</v>
      </c>
    </row>
    <row r="225" spans="3:7" x14ac:dyDescent="0.2">
      <c r="C225" s="2">
        <v>208</v>
      </c>
      <c r="D225" s="2">
        <v>247800</v>
      </c>
      <c r="E225" s="1">
        <v>177.81285878300801</v>
      </c>
      <c r="F225" s="2">
        <v>1393.6</v>
      </c>
      <c r="G225" s="2">
        <v>1393.6</v>
      </c>
    </row>
    <row r="226" spans="3:7" x14ac:dyDescent="0.2">
      <c r="C226" s="2">
        <v>209</v>
      </c>
      <c r="D226" s="2">
        <v>249100</v>
      </c>
      <c r="E226" s="1">
        <v>177.89045204599014</v>
      </c>
      <c r="F226" s="2">
        <v>1400.3</v>
      </c>
      <c r="G226" s="2">
        <v>1400.3</v>
      </c>
    </row>
    <row r="227" spans="3:7" x14ac:dyDescent="0.2">
      <c r="C227" s="2">
        <v>210</v>
      </c>
      <c r="D227" s="2">
        <v>250400</v>
      </c>
      <c r="E227" s="1">
        <v>177.96730632551527</v>
      </c>
      <c r="F227" s="2">
        <v>1407</v>
      </c>
      <c r="G227" s="2">
        <v>1407</v>
      </c>
    </row>
    <row r="228" spans="3:7" x14ac:dyDescent="0.2">
      <c r="C228" s="2">
        <v>211</v>
      </c>
      <c r="D228" s="2">
        <v>251720</v>
      </c>
      <c r="E228" s="1">
        <v>178.05757940157034</v>
      </c>
      <c r="F228" s="2">
        <v>1413.7</v>
      </c>
      <c r="G228" s="2">
        <v>1413.7</v>
      </c>
    </row>
    <row r="229" spans="3:7" x14ac:dyDescent="0.2">
      <c r="C229" s="2">
        <v>212</v>
      </c>
      <c r="D229" s="2">
        <v>253040</v>
      </c>
      <c r="E229" s="1">
        <v>178.14700084483243</v>
      </c>
      <c r="F229" s="2">
        <v>1420.4</v>
      </c>
      <c r="G229" s="2">
        <v>1420.4</v>
      </c>
    </row>
    <row r="230" spans="3:7" x14ac:dyDescent="0.2">
      <c r="C230" s="2">
        <v>213</v>
      </c>
      <c r="D230" s="2">
        <v>254360</v>
      </c>
      <c r="E230" s="1">
        <v>178.23558265012963</v>
      </c>
      <c r="F230" s="2">
        <v>1427.1</v>
      </c>
      <c r="G230" s="2">
        <v>1427.1</v>
      </c>
    </row>
    <row r="231" spans="3:7" x14ac:dyDescent="0.2">
      <c r="C231" s="2">
        <v>214</v>
      </c>
      <c r="D231" s="2">
        <v>255680</v>
      </c>
      <c r="E231" s="1">
        <v>178.32333658808761</v>
      </c>
      <c r="F231" s="2">
        <v>1433.8</v>
      </c>
      <c r="G231" s="2">
        <v>1433.8</v>
      </c>
    </row>
    <row r="232" spans="3:7" x14ac:dyDescent="0.2">
      <c r="C232" s="2">
        <v>215</v>
      </c>
      <c r="D232" s="2">
        <v>257000</v>
      </c>
      <c r="E232" s="1">
        <v>178.41027421034363</v>
      </c>
      <c r="F232" s="2">
        <v>1440.5</v>
      </c>
      <c r="G232" s="2">
        <v>1440.5</v>
      </c>
    </row>
    <row r="233" spans="3:7" x14ac:dyDescent="0.2">
      <c r="C233" s="2">
        <v>216</v>
      </c>
      <c r="D233" s="2">
        <v>258320</v>
      </c>
      <c r="E233" s="1">
        <v>178.4964068546158</v>
      </c>
      <c r="F233" s="2">
        <v>1447.2</v>
      </c>
      <c r="G233" s="2">
        <v>1447.2</v>
      </c>
    </row>
    <row r="234" spans="3:7" x14ac:dyDescent="0.2">
      <c r="C234" s="2">
        <v>217</v>
      </c>
      <c r="D234" s="2">
        <v>259640</v>
      </c>
      <c r="E234" s="1">
        <v>178.58174564963201</v>
      </c>
      <c r="F234" s="2">
        <v>1453.9</v>
      </c>
      <c r="G234" s="2">
        <v>1453.9</v>
      </c>
    </row>
    <row r="235" spans="3:7" x14ac:dyDescent="0.2">
      <c r="C235" s="2">
        <v>218</v>
      </c>
      <c r="D235" s="2">
        <v>260960</v>
      </c>
      <c r="E235" s="1">
        <v>178.66630151992331</v>
      </c>
      <c r="F235" s="2">
        <v>1460.6</v>
      </c>
      <c r="G235" s="2">
        <v>1460.6</v>
      </c>
    </row>
    <row r="236" spans="3:7" x14ac:dyDescent="0.2">
      <c r="C236" s="2">
        <v>219</v>
      </c>
      <c r="D236" s="2">
        <v>262280</v>
      </c>
      <c r="E236" s="1">
        <v>178.75008519048592</v>
      </c>
      <c r="F236" s="2">
        <v>1467.3</v>
      </c>
      <c r="G236" s="2">
        <v>1467.3</v>
      </c>
    </row>
    <row r="237" spans="3:7" x14ac:dyDescent="0.2">
      <c r="C237" s="2">
        <v>220</v>
      </c>
      <c r="D237" s="2">
        <v>263600</v>
      </c>
      <c r="E237" s="1">
        <v>178.83310719131615</v>
      </c>
      <c r="F237" s="2">
        <v>1474</v>
      </c>
      <c r="G237" s="2">
        <v>1474</v>
      </c>
    </row>
    <row r="238" spans="3:7" x14ac:dyDescent="0.2">
      <c r="C238" s="2">
        <v>221</v>
      </c>
      <c r="D238" s="2">
        <v>264900</v>
      </c>
      <c r="E238" s="1">
        <v>178.90187073681366</v>
      </c>
      <c r="F238" s="2">
        <v>1480.7</v>
      </c>
      <c r="G238" s="2">
        <v>1480.7</v>
      </c>
    </row>
    <row r="239" spans="3:7" x14ac:dyDescent="0.2">
      <c r="C239" s="2">
        <v>222</v>
      </c>
      <c r="D239" s="2">
        <v>266200</v>
      </c>
      <c r="E239" s="1">
        <v>178.97001479091031</v>
      </c>
      <c r="F239" s="2">
        <v>1487.4</v>
      </c>
      <c r="G239" s="2">
        <v>1487.4</v>
      </c>
    </row>
    <row r="240" spans="3:7" x14ac:dyDescent="0.2">
      <c r="C240" s="2">
        <v>223</v>
      </c>
      <c r="D240" s="2">
        <v>267500</v>
      </c>
      <c r="E240" s="1">
        <v>179.03754768757111</v>
      </c>
      <c r="F240" s="2">
        <v>1494.1</v>
      </c>
      <c r="G240" s="2">
        <v>1494.1</v>
      </c>
    </row>
    <row r="241" spans="3:7" x14ac:dyDescent="0.2">
      <c r="C241" s="2">
        <v>224</v>
      </c>
      <c r="D241" s="2">
        <v>268800</v>
      </c>
      <c r="E241" s="1">
        <v>179.1044776119403</v>
      </c>
      <c r="F241" s="2">
        <v>1500.8</v>
      </c>
      <c r="G241" s="2">
        <v>1500.8</v>
      </c>
    </row>
    <row r="242" spans="3:7" x14ac:dyDescent="0.2">
      <c r="C242" s="2">
        <v>225</v>
      </c>
      <c r="D242" s="2">
        <v>270100</v>
      </c>
      <c r="E242" s="1">
        <v>179.17081260364841</v>
      </c>
      <c r="F242" s="2">
        <v>1507.5</v>
      </c>
      <c r="G242" s="2">
        <v>1507.5</v>
      </c>
    </row>
    <row r="243" spans="3:7" x14ac:dyDescent="0.2">
      <c r="C243" s="2">
        <v>226</v>
      </c>
      <c r="D243" s="2">
        <v>271400</v>
      </c>
      <c r="E243" s="1">
        <v>179.23656056003171</v>
      </c>
      <c r="F243" s="2">
        <v>1514.2</v>
      </c>
      <c r="G243" s="2">
        <v>1514.2</v>
      </c>
    </row>
    <row r="244" spans="3:7" x14ac:dyDescent="0.2">
      <c r="C244" s="2">
        <v>227</v>
      </c>
      <c r="D244" s="2">
        <v>272700</v>
      </c>
      <c r="E244" s="1">
        <v>179.30172923926622</v>
      </c>
      <c r="F244" s="2">
        <v>1520.9</v>
      </c>
      <c r="G244" s="2">
        <v>1520.9</v>
      </c>
    </row>
    <row r="245" spans="3:7" x14ac:dyDescent="0.2">
      <c r="C245" s="2">
        <v>228</v>
      </c>
      <c r="D245" s="2">
        <v>274000</v>
      </c>
      <c r="E245" s="1">
        <v>179.36632626341972</v>
      </c>
      <c r="F245" s="2">
        <v>1527.6</v>
      </c>
      <c r="G245" s="2">
        <v>1527.6</v>
      </c>
    </row>
    <row r="246" spans="3:7" x14ac:dyDescent="0.2">
      <c r="C246" s="2">
        <v>229</v>
      </c>
      <c r="D246" s="2">
        <v>275300</v>
      </c>
      <c r="E246" s="1">
        <v>179.43035912142346</v>
      </c>
      <c r="F246" s="2">
        <v>1534.3</v>
      </c>
      <c r="G246" s="2">
        <v>1534.3</v>
      </c>
    </row>
    <row r="247" spans="3:7" x14ac:dyDescent="0.2">
      <c r="C247" s="2">
        <v>230</v>
      </c>
      <c r="D247" s="2">
        <v>276600</v>
      </c>
      <c r="E247" s="1">
        <v>179.49383517196625</v>
      </c>
      <c r="F247" s="2">
        <v>1541</v>
      </c>
      <c r="G247" s="2">
        <v>1541</v>
      </c>
    </row>
    <row r="248" spans="3:7" x14ac:dyDescent="0.2">
      <c r="C248" s="2">
        <v>231</v>
      </c>
      <c r="D248" s="2">
        <v>277930</v>
      </c>
      <c r="E248" s="1">
        <v>179.57614524778703</v>
      </c>
      <c r="F248" s="2">
        <v>1547.7</v>
      </c>
      <c r="G248" s="2">
        <v>1547.7</v>
      </c>
    </row>
    <row r="249" spans="3:7" x14ac:dyDescent="0.2">
      <c r="C249" s="2">
        <v>232</v>
      </c>
      <c r="D249" s="2">
        <v>279260</v>
      </c>
      <c r="E249" s="1">
        <v>179.65774575398868</v>
      </c>
      <c r="F249" s="2">
        <v>1554.4</v>
      </c>
      <c r="G249" s="2">
        <v>1554.4</v>
      </c>
    </row>
    <row r="250" spans="3:7" x14ac:dyDescent="0.2">
      <c r="C250" s="2">
        <v>233</v>
      </c>
      <c r="D250" s="2">
        <v>280590</v>
      </c>
      <c r="E250" s="1">
        <v>179.73864582666067</v>
      </c>
      <c r="F250" s="2">
        <v>1561.1</v>
      </c>
      <c r="G250" s="2">
        <v>1561.1</v>
      </c>
    </row>
    <row r="251" spans="3:7" x14ac:dyDescent="0.2">
      <c r="C251" s="2">
        <v>234</v>
      </c>
      <c r="D251" s="2">
        <v>281920</v>
      </c>
      <c r="E251" s="1">
        <v>179.81885444572012</v>
      </c>
      <c r="F251" s="2">
        <v>1567.8</v>
      </c>
      <c r="G251" s="2">
        <v>1567.8</v>
      </c>
    </row>
    <row r="252" spans="3:7" x14ac:dyDescent="0.2">
      <c r="C252" s="2">
        <v>235</v>
      </c>
      <c r="D252" s="2">
        <v>283250</v>
      </c>
      <c r="E252" s="1">
        <v>179.89838043823437</v>
      </c>
      <c r="F252" s="2">
        <v>1574.5</v>
      </c>
      <c r="G252" s="2">
        <v>1574.5</v>
      </c>
    </row>
    <row r="253" spans="3:7" x14ac:dyDescent="0.2">
      <c r="C253" s="2">
        <v>236</v>
      </c>
      <c r="D253" s="2">
        <v>284580</v>
      </c>
      <c r="E253" s="1">
        <v>179.97723248165948</v>
      </c>
      <c r="F253" s="2">
        <v>1581.2</v>
      </c>
      <c r="G253" s="2">
        <v>1581.2</v>
      </c>
    </row>
    <row r="254" spans="3:7" x14ac:dyDescent="0.2">
      <c r="C254" s="2">
        <v>237</v>
      </c>
      <c r="D254" s="2">
        <v>285910</v>
      </c>
      <c r="E254" s="1">
        <v>180.05541910699665</v>
      </c>
      <c r="F254" s="2">
        <v>1587.9</v>
      </c>
      <c r="G254" s="2">
        <v>1587.9</v>
      </c>
    </row>
    <row r="255" spans="3:7" x14ac:dyDescent="0.2">
      <c r="C255" s="2">
        <v>238</v>
      </c>
      <c r="D255" s="2">
        <v>287240</v>
      </c>
      <c r="E255" s="1">
        <v>180.1329487018688</v>
      </c>
      <c r="F255" s="2">
        <v>1594.6</v>
      </c>
      <c r="G255" s="2">
        <v>1594.6</v>
      </c>
    </row>
    <row r="256" spans="3:7" x14ac:dyDescent="0.2">
      <c r="C256" s="2">
        <v>239</v>
      </c>
      <c r="D256" s="2">
        <v>288570</v>
      </c>
      <c r="E256" s="1">
        <v>180.20982951352028</v>
      </c>
      <c r="F256" s="2">
        <v>1601.3</v>
      </c>
      <c r="G256" s="2">
        <v>1601.3</v>
      </c>
    </row>
    <row r="257" spans="3:7" x14ac:dyDescent="0.2">
      <c r="C257" s="2">
        <v>240</v>
      </c>
      <c r="D257" s="2">
        <v>289900</v>
      </c>
      <c r="E257" s="1">
        <v>180.28606965174129</v>
      </c>
      <c r="F257" s="2">
        <v>1608</v>
      </c>
      <c r="G257" s="2">
        <v>1608</v>
      </c>
    </row>
    <row r="258" spans="3:7" x14ac:dyDescent="0.2">
      <c r="C258" s="2">
        <v>241</v>
      </c>
      <c r="D258" s="2">
        <v>291180</v>
      </c>
      <c r="E258" s="1">
        <v>180.33071158729174</v>
      </c>
      <c r="F258" s="2">
        <v>1614.7</v>
      </c>
      <c r="G258" s="2">
        <v>1614.7</v>
      </c>
    </row>
    <row r="259" spans="3:7" x14ac:dyDescent="0.2">
      <c r="C259" s="2">
        <v>242</v>
      </c>
      <c r="D259" s="2">
        <v>292460</v>
      </c>
      <c r="E259" s="1">
        <v>180.3749845812261</v>
      </c>
      <c r="F259" s="2">
        <v>1621.4</v>
      </c>
      <c r="G259" s="2">
        <v>1621.4</v>
      </c>
    </row>
    <row r="260" spans="3:7" x14ac:dyDescent="0.2">
      <c r="C260" s="2">
        <v>243</v>
      </c>
      <c r="D260" s="2">
        <v>293740</v>
      </c>
      <c r="E260" s="1">
        <v>180.41889318837909</v>
      </c>
      <c r="F260" s="2">
        <v>1628.1</v>
      </c>
      <c r="G260" s="2">
        <v>1628.1</v>
      </c>
    </row>
    <row r="261" spans="3:7" x14ac:dyDescent="0.2">
      <c r="C261" s="2">
        <v>244</v>
      </c>
      <c r="D261" s="2">
        <v>295020</v>
      </c>
      <c r="E261" s="1">
        <v>180.46244188891609</v>
      </c>
      <c r="F261" s="2">
        <v>1634.8</v>
      </c>
      <c r="G261" s="2">
        <v>1634.8</v>
      </c>
    </row>
    <row r="262" spans="3:7" x14ac:dyDescent="0.2">
      <c r="C262" s="2">
        <v>245</v>
      </c>
      <c r="D262" s="2">
        <v>296300</v>
      </c>
      <c r="E262" s="1">
        <v>180.50563508985684</v>
      </c>
      <c r="F262" s="2">
        <v>1641.5</v>
      </c>
      <c r="G262" s="2">
        <v>1641.5</v>
      </c>
    </row>
    <row r="263" spans="3:7" x14ac:dyDescent="0.2">
      <c r="C263" s="2">
        <v>246</v>
      </c>
      <c r="D263" s="2">
        <v>297580</v>
      </c>
      <c r="E263" s="1">
        <v>180.54847712656232</v>
      </c>
      <c r="F263" s="2">
        <v>1648.2</v>
      </c>
      <c r="G263" s="2">
        <v>1648.2</v>
      </c>
    </row>
    <row r="264" spans="3:7" x14ac:dyDescent="0.2">
      <c r="C264" s="2">
        <v>247</v>
      </c>
      <c r="D264" s="2">
        <v>298860</v>
      </c>
      <c r="E264" s="1">
        <v>180.59097226418513</v>
      </c>
      <c r="F264" s="2">
        <v>1654.9</v>
      </c>
      <c r="G264" s="2">
        <v>1654.9</v>
      </c>
    </row>
    <row r="265" spans="3:7" x14ac:dyDescent="0.2">
      <c r="C265" s="2">
        <v>248</v>
      </c>
      <c r="D265" s="2">
        <v>300140</v>
      </c>
      <c r="E265" s="1">
        <v>180.63312469908522</v>
      </c>
      <c r="F265" s="2">
        <v>1661.6</v>
      </c>
      <c r="G265" s="2">
        <v>1661.6</v>
      </c>
    </row>
    <row r="266" spans="3:7" x14ac:dyDescent="0.2">
      <c r="C266" s="2">
        <v>249</v>
      </c>
      <c r="D266" s="2">
        <v>301420</v>
      </c>
      <c r="E266" s="1">
        <v>180.67493856021099</v>
      </c>
      <c r="F266" s="2">
        <v>1668.3</v>
      </c>
      <c r="G266" s="2">
        <v>1668.3</v>
      </c>
    </row>
    <row r="267" spans="3:7" x14ac:dyDescent="0.2">
      <c r="C267" s="2">
        <v>250</v>
      </c>
      <c r="D267" s="2">
        <v>302700</v>
      </c>
      <c r="E267" s="1">
        <v>180.71641791044777</v>
      </c>
      <c r="F267" s="2">
        <v>1675</v>
      </c>
      <c r="G267" s="2">
        <v>1675</v>
      </c>
    </row>
    <row r="268" spans="3:7" x14ac:dyDescent="0.2">
      <c r="C268" s="2">
        <v>251</v>
      </c>
      <c r="D268" s="2">
        <v>304010</v>
      </c>
      <c r="E268" s="1">
        <v>180.77540583932924</v>
      </c>
      <c r="F268" s="2">
        <v>1681.7</v>
      </c>
      <c r="G268" s="2">
        <v>1681.7</v>
      </c>
    </row>
    <row r="269" spans="3:7" x14ac:dyDescent="0.2">
      <c r="C269" s="2">
        <v>252</v>
      </c>
      <c r="D269" s="2">
        <v>305320</v>
      </c>
      <c r="E269" s="1">
        <v>180.83392561004501</v>
      </c>
      <c r="F269" s="2">
        <v>1688.4</v>
      </c>
      <c r="G269" s="2">
        <v>1688.4</v>
      </c>
    </row>
    <row r="270" spans="3:7" x14ac:dyDescent="0.2">
      <c r="C270" s="2">
        <v>253</v>
      </c>
      <c r="D270" s="2">
        <v>306630</v>
      </c>
      <c r="E270" s="1">
        <v>180.89198277387763</v>
      </c>
      <c r="F270" s="2">
        <v>1695.1</v>
      </c>
      <c r="G270" s="2">
        <v>1695.1</v>
      </c>
    </row>
    <row r="271" spans="3:7" x14ac:dyDescent="0.2">
      <c r="C271" s="2">
        <v>254</v>
      </c>
      <c r="D271" s="2">
        <v>307940</v>
      </c>
      <c r="E271" s="1">
        <v>180.94958279468798</v>
      </c>
      <c r="F271" s="2">
        <v>1701.8</v>
      </c>
      <c r="G271" s="2">
        <v>1701.8</v>
      </c>
    </row>
    <row r="272" spans="3:7" x14ac:dyDescent="0.2">
      <c r="C272" s="2">
        <v>255</v>
      </c>
      <c r="D272" s="2">
        <v>309250</v>
      </c>
      <c r="E272" s="1">
        <v>181.00673105062921</v>
      </c>
      <c r="F272" s="2">
        <v>1708.5</v>
      </c>
      <c r="G272" s="2">
        <v>1708.5</v>
      </c>
    </row>
    <row r="273" spans="3:7" x14ac:dyDescent="0.2">
      <c r="C273" s="2">
        <v>256</v>
      </c>
      <c r="D273" s="2">
        <v>310560</v>
      </c>
      <c r="E273" s="1">
        <v>181.06343283582089</v>
      </c>
      <c r="F273" s="2">
        <v>1715.2</v>
      </c>
      <c r="G273" s="2">
        <v>1715.2</v>
      </c>
    </row>
    <row r="274" spans="3:7" x14ac:dyDescent="0.2">
      <c r="C274" s="2">
        <v>257</v>
      </c>
      <c r="D274" s="2">
        <v>311870</v>
      </c>
      <c r="E274" s="1">
        <v>181.11969336198385</v>
      </c>
      <c r="F274" s="2">
        <v>1721.9</v>
      </c>
      <c r="G274" s="2">
        <v>1721.9</v>
      </c>
    </row>
    <row r="275" spans="3:7" x14ac:dyDescent="0.2">
      <c r="C275" s="2">
        <v>258</v>
      </c>
      <c r="D275" s="2">
        <v>313180</v>
      </c>
      <c r="E275" s="1">
        <v>181.175517760037</v>
      </c>
      <c r="F275" s="2">
        <v>1728.6</v>
      </c>
      <c r="G275" s="2">
        <v>1728.6</v>
      </c>
    </row>
    <row r="276" spans="3:7" x14ac:dyDescent="0.2">
      <c r="C276" s="2">
        <v>259</v>
      </c>
      <c r="D276" s="2">
        <v>314490</v>
      </c>
      <c r="E276" s="1">
        <v>181.23091108165735</v>
      </c>
      <c r="F276" s="2">
        <v>1735.3</v>
      </c>
      <c r="G276" s="2">
        <v>1735.3</v>
      </c>
    </row>
    <row r="277" spans="3:7" x14ac:dyDescent="0.2">
      <c r="C277" s="2">
        <v>260</v>
      </c>
      <c r="D277" s="2">
        <v>315800</v>
      </c>
      <c r="E277" s="1">
        <v>181.28587830080369</v>
      </c>
      <c r="F277" s="2">
        <v>1742</v>
      </c>
      <c r="G277" s="2">
        <v>1742</v>
      </c>
    </row>
    <row r="278" spans="3:7" x14ac:dyDescent="0.2">
      <c r="C278" s="2">
        <v>261</v>
      </c>
      <c r="D278" s="2">
        <v>317070</v>
      </c>
      <c r="E278" s="1">
        <v>181.31755018013382</v>
      </c>
      <c r="F278" s="2">
        <v>1748.7</v>
      </c>
      <c r="G278" s="2">
        <v>1748.7</v>
      </c>
    </row>
    <row r="279" spans="3:7" x14ac:dyDescent="0.2">
      <c r="C279" s="2">
        <v>262</v>
      </c>
      <c r="D279" s="2">
        <v>318340</v>
      </c>
      <c r="E279" s="1">
        <v>181.34898028939273</v>
      </c>
      <c r="F279" s="2">
        <v>1755.4</v>
      </c>
      <c r="G279" s="2">
        <v>1755.4</v>
      </c>
    </row>
    <row r="280" spans="3:7" x14ac:dyDescent="0.2">
      <c r="C280" s="2">
        <v>263</v>
      </c>
      <c r="D280" s="2">
        <v>319610</v>
      </c>
      <c r="E280" s="1">
        <v>181.38017138641393</v>
      </c>
      <c r="F280" s="2">
        <v>1762.1</v>
      </c>
      <c r="G280" s="2">
        <v>1762.1</v>
      </c>
    </row>
    <row r="281" spans="3:7" x14ac:dyDescent="0.2">
      <c r="C281" s="2">
        <v>264</v>
      </c>
      <c r="D281" s="2">
        <v>320880</v>
      </c>
      <c r="E281" s="1">
        <v>181.4111261872456</v>
      </c>
      <c r="F281" s="2">
        <v>1768.8</v>
      </c>
      <c r="G281" s="2">
        <v>1768.8</v>
      </c>
    </row>
    <row r="282" spans="3:7" x14ac:dyDescent="0.2">
      <c r="C282" s="2">
        <v>265</v>
      </c>
      <c r="D282" s="2">
        <v>322150</v>
      </c>
      <c r="E282" s="1">
        <v>181.4418473669389</v>
      </c>
      <c r="F282" s="2">
        <v>1775.5</v>
      </c>
      <c r="G282" s="2">
        <v>1775.5</v>
      </c>
    </row>
    <row r="283" spans="3:7" x14ac:dyDescent="0.2">
      <c r="C283" s="2">
        <v>266</v>
      </c>
      <c r="D283" s="2">
        <v>323420</v>
      </c>
      <c r="E283" s="1">
        <v>181.47233756031869</v>
      </c>
      <c r="F283" s="2">
        <v>1782.2</v>
      </c>
      <c r="G283" s="2">
        <v>1782.2</v>
      </c>
    </row>
    <row r="284" spans="3:7" x14ac:dyDescent="0.2">
      <c r="C284" s="2">
        <v>267</v>
      </c>
      <c r="D284" s="2">
        <v>324690</v>
      </c>
      <c r="E284" s="1">
        <v>181.50259936273687</v>
      </c>
      <c r="F284" s="2">
        <v>1788.9</v>
      </c>
      <c r="G284" s="2">
        <v>1788.9</v>
      </c>
    </row>
    <row r="285" spans="3:7" x14ac:dyDescent="0.2">
      <c r="C285" s="2">
        <v>268</v>
      </c>
      <c r="D285" s="2">
        <v>325960</v>
      </c>
      <c r="E285" s="1">
        <v>181.53263533080863</v>
      </c>
      <c r="F285" s="2">
        <v>1795.6</v>
      </c>
      <c r="G285" s="2">
        <v>1795.6</v>
      </c>
    </row>
    <row r="286" spans="3:7" x14ac:dyDescent="0.2">
      <c r="C286" s="2">
        <v>269</v>
      </c>
      <c r="D286" s="2">
        <v>327230</v>
      </c>
      <c r="E286" s="1">
        <v>181.56244798313267</v>
      </c>
      <c r="F286" s="2">
        <v>1802.3</v>
      </c>
      <c r="G286" s="2">
        <v>1802.3</v>
      </c>
    </row>
    <row r="287" spans="3:7" x14ac:dyDescent="0.2">
      <c r="C287" s="2">
        <v>270</v>
      </c>
      <c r="D287" s="2">
        <v>328500</v>
      </c>
      <c r="E287" s="1">
        <v>181.59203980099502</v>
      </c>
      <c r="F287" s="2">
        <v>1809</v>
      </c>
      <c r="G287" s="2">
        <v>1809</v>
      </c>
    </row>
    <row r="288" spans="3:7" x14ac:dyDescent="0.2">
      <c r="C288" s="2">
        <v>271</v>
      </c>
      <c r="D288" s="2">
        <v>342150</v>
      </c>
      <c r="E288" s="1">
        <v>181.66547337115162</v>
      </c>
      <c r="F288" s="2">
        <v>1815.7</v>
      </c>
      <c r="G288" s="2">
        <v>1815.7</v>
      </c>
    </row>
    <row r="289" spans="3:7" x14ac:dyDescent="0.2">
      <c r="C289" s="2">
        <v>272</v>
      </c>
      <c r="D289" s="2">
        <v>355800</v>
      </c>
      <c r="E289" s="1">
        <v>181.73836698858648</v>
      </c>
      <c r="F289" s="2">
        <v>1822.4</v>
      </c>
      <c r="G289" s="2">
        <v>1822.4</v>
      </c>
    </row>
    <row r="290" spans="3:7" x14ac:dyDescent="0.2">
      <c r="C290" s="2">
        <v>273</v>
      </c>
      <c r="D290" s="2">
        <v>369450</v>
      </c>
      <c r="E290" s="1">
        <v>181.81072658684599</v>
      </c>
      <c r="F290" s="2">
        <v>1829.1</v>
      </c>
      <c r="G290" s="2">
        <v>1829.1</v>
      </c>
    </row>
    <row r="291" spans="3:7" x14ac:dyDescent="0.2">
      <c r="C291" s="2">
        <v>274</v>
      </c>
      <c r="D291" s="2">
        <v>383100</v>
      </c>
      <c r="E291" s="1">
        <v>181.88255801285544</v>
      </c>
      <c r="F291" s="2">
        <v>1835.8</v>
      </c>
      <c r="G291" s="2">
        <v>1835.8</v>
      </c>
    </row>
    <row r="292" spans="3:7" x14ac:dyDescent="0.2">
      <c r="C292" s="2">
        <v>275</v>
      </c>
      <c r="D292" s="2">
        <v>396750</v>
      </c>
      <c r="E292" s="1">
        <v>181.9538670284939</v>
      </c>
      <c r="F292" s="2">
        <v>1842.5</v>
      </c>
      <c r="G292" s="2">
        <v>1842.5</v>
      </c>
    </row>
    <row r="293" spans="3:7" x14ac:dyDescent="0.2">
      <c r="C293" s="2">
        <v>276</v>
      </c>
      <c r="D293" s="2">
        <v>410400</v>
      </c>
      <c r="E293" s="1">
        <v>182.02465931213499</v>
      </c>
      <c r="F293" s="2">
        <v>1849.2</v>
      </c>
      <c r="G293" s="2">
        <v>1849.2</v>
      </c>
    </row>
    <row r="294" spans="3:7" x14ac:dyDescent="0.2">
      <c r="C294" s="2">
        <v>277</v>
      </c>
      <c r="D294" s="2">
        <v>424050</v>
      </c>
      <c r="E294" s="1">
        <v>182.09494046015411</v>
      </c>
      <c r="F294" s="2">
        <v>1855.9</v>
      </c>
      <c r="G294" s="2">
        <v>1855.9</v>
      </c>
    </row>
    <row r="295" spans="3:7" x14ac:dyDescent="0.2">
      <c r="C295" s="2">
        <v>278</v>
      </c>
      <c r="D295" s="2">
        <v>437700</v>
      </c>
      <c r="E295" s="1">
        <v>182.16471598840329</v>
      </c>
      <c r="F295" s="2">
        <v>1862.6</v>
      </c>
      <c r="G295" s="2">
        <v>1862.6</v>
      </c>
    </row>
    <row r="296" spans="3:7" x14ac:dyDescent="0.2">
      <c r="C296" s="2">
        <v>279</v>
      </c>
      <c r="D296" s="2">
        <v>451350</v>
      </c>
      <c r="E296" s="1">
        <v>182.2339913336543</v>
      </c>
      <c r="F296" s="2">
        <v>1869.3</v>
      </c>
      <c r="G296" s="2">
        <v>1869.3</v>
      </c>
    </row>
    <row r="297" spans="3:7" x14ac:dyDescent="0.2">
      <c r="C297" s="2">
        <v>280</v>
      </c>
      <c r="D297" s="2">
        <v>342000</v>
      </c>
      <c r="E297" s="1">
        <v>182.30277185501066</v>
      </c>
      <c r="F297" s="2">
        <v>1876</v>
      </c>
      <c r="G297" s="2">
        <v>1876</v>
      </c>
    </row>
    <row r="298" spans="3:7" x14ac:dyDescent="0.2">
      <c r="C298" s="2">
        <v>281</v>
      </c>
      <c r="D298" s="2">
        <v>343300</v>
      </c>
      <c r="E298" s="1">
        <v>182.34450523184788</v>
      </c>
      <c r="F298" s="2">
        <v>1882.7</v>
      </c>
      <c r="G298" s="2">
        <v>1882.7</v>
      </c>
    </row>
    <row r="299" spans="3:7" x14ac:dyDescent="0.2">
      <c r="C299" s="2">
        <v>282</v>
      </c>
      <c r="D299" s="2">
        <v>344600</v>
      </c>
      <c r="E299" s="1">
        <v>182.38594262728907</v>
      </c>
      <c r="F299" s="2">
        <v>1889.4</v>
      </c>
      <c r="G299" s="2">
        <v>1889.4</v>
      </c>
    </row>
    <row r="300" spans="3:7" x14ac:dyDescent="0.2">
      <c r="C300" s="2">
        <v>283</v>
      </c>
      <c r="D300" s="2">
        <v>345900</v>
      </c>
      <c r="E300" s="1">
        <v>182.42708717894624</v>
      </c>
      <c r="F300" s="2">
        <v>1896.1</v>
      </c>
      <c r="G300" s="2">
        <v>1896.1</v>
      </c>
    </row>
    <row r="301" spans="3:7" x14ac:dyDescent="0.2">
      <c r="C301" s="2">
        <v>284</v>
      </c>
      <c r="D301" s="2">
        <v>347200</v>
      </c>
      <c r="E301" s="1">
        <v>182.46794198023966</v>
      </c>
      <c r="F301" s="2">
        <v>1902.8</v>
      </c>
      <c r="G301" s="2">
        <v>1902.8</v>
      </c>
    </row>
    <row r="302" spans="3:7" x14ac:dyDescent="0.2">
      <c r="C302" s="2">
        <v>285</v>
      </c>
      <c r="D302" s="2">
        <v>348500</v>
      </c>
      <c r="E302" s="1">
        <v>182.50851008117309</v>
      </c>
      <c r="F302" s="2">
        <v>1909.5</v>
      </c>
      <c r="G302" s="2">
        <v>1909.5</v>
      </c>
    </row>
    <row r="303" spans="3:7" x14ac:dyDescent="0.2">
      <c r="C303" s="2">
        <v>286</v>
      </c>
      <c r="D303" s="2">
        <v>349800</v>
      </c>
      <c r="E303" s="1">
        <v>182.54879448909298</v>
      </c>
      <c r="F303" s="2">
        <v>1916.2</v>
      </c>
      <c r="G303" s="2">
        <v>1916.2</v>
      </c>
    </row>
    <row r="304" spans="3:7" x14ac:dyDescent="0.2">
      <c r="C304" s="2">
        <v>287</v>
      </c>
      <c r="D304" s="2">
        <v>351100</v>
      </c>
      <c r="E304" s="1">
        <v>182.58879816943158</v>
      </c>
      <c r="F304" s="2">
        <v>1922.9</v>
      </c>
      <c r="G304" s="2">
        <v>1922.9</v>
      </c>
    </row>
    <row r="305" spans="3:7" x14ac:dyDescent="0.2">
      <c r="C305" s="2">
        <v>288</v>
      </c>
      <c r="D305" s="2">
        <v>352400</v>
      </c>
      <c r="E305" s="1">
        <v>182.62852404643448</v>
      </c>
      <c r="F305" s="2">
        <v>1929.6</v>
      </c>
      <c r="G305" s="2">
        <v>1929.6</v>
      </c>
    </row>
    <row r="306" spans="3:7" x14ac:dyDescent="0.2">
      <c r="C306" s="2">
        <v>289</v>
      </c>
      <c r="D306" s="2">
        <v>353700</v>
      </c>
      <c r="E306" s="1">
        <v>182.66797500387338</v>
      </c>
      <c r="F306" s="2">
        <v>1936.3</v>
      </c>
      <c r="G306" s="2">
        <v>1936.3</v>
      </c>
    </row>
    <row r="307" spans="3:7" x14ac:dyDescent="0.2">
      <c r="C307" s="2">
        <v>290</v>
      </c>
      <c r="D307" s="2">
        <v>355000</v>
      </c>
      <c r="E307" s="1">
        <v>182.70715388574371</v>
      </c>
      <c r="F307" s="2">
        <v>1943</v>
      </c>
      <c r="G307" s="2">
        <v>1943</v>
      </c>
    </row>
    <row r="308" spans="3:7" x14ac:dyDescent="0.2">
      <c r="C308" s="2">
        <v>291</v>
      </c>
      <c r="D308" s="2">
        <v>356280</v>
      </c>
      <c r="E308" s="1">
        <v>182.73580550853978</v>
      </c>
      <c r="F308" s="2">
        <v>1949.7</v>
      </c>
      <c r="G308" s="2">
        <v>1949.7</v>
      </c>
    </row>
    <row r="309" spans="3:7" x14ac:dyDescent="0.2">
      <c r="C309" s="2">
        <v>292</v>
      </c>
      <c r="D309" s="2">
        <v>357560</v>
      </c>
      <c r="E309" s="1">
        <v>182.76426088734408</v>
      </c>
      <c r="F309" s="2">
        <v>1956.4</v>
      </c>
      <c r="G309" s="2">
        <v>1956.4</v>
      </c>
    </row>
    <row r="310" spans="3:7" x14ac:dyDescent="0.2">
      <c r="C310" s="2">
        <v>293</v>
      </c>
      <c r="D310" s="2">
        <v>358840</v>
      </c>
      <c r="E310" s="1">
        <v>182.79252203148081</v>
      </c>
      <c r="F310" s="2">
        <v>1963.1</v>
      </c>
      <c r="G310" s="2">
        <v>1963.1</v>
      </c>
    </row>
    <row r="311" spans="3:7" x14ac:dyDescent="0.2">
      <c r="C311" s="2">
        <v>294</v>
      </c>
      <c r="D311" s="2">
        <v>360120</v>
      </c>
      <c r="E311" s="1">
        <v>182.82059092293633</v>
      </c>
      <c r="F311" s="2">
        <v>1969.8</v>
      </c>
      <c r="G311" s="2">
        <v>1969.8</v>
      </c>
    </row>
    <row r="312" spans="3:7" x14ac:dyDescent="0.2">
      <c r="C312" s="2">
        <v>295</v>
      </c>
      <c r="D312" s="2">
        <v>361400</v>
      </c>
      <c r="E312" s="1">
        <v>182.84846951682266</v>
      </c>
      <c r="F312" s="2">
        <v>1976.5</v>
      </c>
      <c r="G312" s="2">
        <v>1976.5</v>
      </c>
    </row>
    <row r="313" spans="3:7" x14ac:dyDescent="0.2">
      <c r="C313" s="2">
        <v>296</v>
      </c>
      <c r="D313" s="2">
        <v>362680</v>
      </c>
      <c r="E313" s="1">
        <v>182.87615974183137</v>
      </c>
      <c r="F313" s="2">
        <v>1983.2</v>
      </c>
      <c r="G313" s="2">
        <v>1983.2</v>
      </c>
    </row>
    <row r="314" spans="3:7" x14ac:dyDescent="0.2">
      <c r="C314" s="2">
        <v>297</v>
      </c>
      <c r="D314" s="2">
        <v>363960</v>
      </c>
      <c r="E314" s="1">
        <v>182.90366350067842</v>
      </c>
      <c r="F314" s="2">
        <v>1989.9</v>
      </c>
      <c r="G314" s="2">
        <v>1989.9</v>
      </c>
    </row>
    <row r="315" spans="3:7" x14ac:dyDescent="0.2">
      <c r="C315" s="2">
        <v>298</v>
      </c>
      <c r="D315" s="2">
        <v>365240</v>
      </c>
      <c r="E315" s="1">
        <v>182.93098267053992</v>
      </c>
      <c r="F315" s="2">
        <v>1996.6</v>
      </c>
      <c r="G315" s="2">
        <v>1996.6</v>
      </c>
    </row>
    <row r="316" spans="3:7" x14ac:dyDescent="0.2">
      <c r="C316" s="2">
        <v>299</v>
      </c>
      <c r="D316" s="2">
        <v>366520</v>
      </c>
      <c r="E316" s="1">
        <v>182.95811910347928</v>
      </c>
      <c r="F316" s="2">
        <v>2003.3</v>
      </c>
      <c r="G316" s="2">
        <v>2003.3</v>
      </c>
    </row>
    <row r="317" spans="3:7" x14ac:dyDescent="0.2">
      <c r="C317" s="2">
        <v>300</v>
      </c>
      <c r="D317" s="2">
        <v>367800</v>
      </c>
      <c r="E317" s="1">
        <v>182.98507462686567</v>
      </c>
      <c r="F317" s="2">
        <v>2010</v>
      </c>
      <c r="G317" s="2">
        <v>2010</v>
      </c>
    </row>
    <row r="318" spans="3:7" x14ac:dyDescent="0.2">
      <c r="C318" s="2">
        <v>301</v>
      </c>
      <c r="D318" s="2">
        <v>369090</v>
      </c>
      <c r="E318" s="1">
        <v>183.01680963951009</v>
      </c>
      <c r="F318" s="2">
        <v>2016.7</v>
      </c>
      <c r="G318" s="2">
        <v>2016.7</v>
      </c>
    </row>
    <row r="319" spans="3:7" x14ac:dyDescent="0.2">
      <c r="C319" s="2">
        <v>302</v>
      </c>
      <c r="D319" s="2">
        <v>370380</v>
      </c>
      <c r="E319" s="1">
        <v>183.04833448650785</v>
      </c>
      <c r="F319" s="2">
        <v>2023.4</v>
      </c>
      <c r="G319" s="2">
        <v>2023.4</v>
      </c>
    </row>
    <row r="320" spans="3:7" x14ac:dyDescent="0.2">
      <c r="C320" s="2">
        <v>303</v>
      </c>
      <c r="D320" s="2">
        <v>371670</v>
      </c>
      <c r="E320" s="1">
        <v>183.07965124870694</v>
      </c>
      <c r="F320" s="2">
        <v>2030.1</v>
      </c>
      <c r="G320" s="2">
        <v>2030.1</v>
      </c>
    </row>
    <row r="321" spans="3:7" x14ac:dyDescent="0.2">
      <c r="C321" s="2">
        <v>304</v>
      </c>
      <c r="D321" s="2">
        <v>372960</v>
      </c>
      <c r="E321" s="1">
        <v>183.11076197957581</v>
      </c>
      <c r="F321" s="2">
        <v>2036.8</v>
      </c>
      <c r="G321" s="2">
        <v>2036.8</v>
      </c>
    </row>
    <row r="322" spans="3:7" x14ac:dyDescent="0.2">
      <c r="C322" s="2">
        <v>305</v>
      </c>
      <c r="D322" s="2">
        <v>374250</v>
      </c>
      <c r="E322" s="1">
        <v>183.14166870565208</v>
      </c>
      <c r="F322" s="2">
        <v>2043.5</v>
      </c>
      <c r="G322" s="2">
        <v>2043.5</v>
      </c>
    </row>
    <row r="323" spans="3:7" x14ac:dyDescent="0.2">
      <c r="C323" s="2">
        <v>306</v>
      </c>
      <c r="D323" s="2">
        <v>375540</v>
      </c>
      <c r="E323" s="1">
        <v>183.17237342698272</v>
      </c>
      <c r="F323" s="2">
        <v>2050.1999999999998</v>
      </c>
      <c r="G323" s="2">
        <v>2050.1999999999998</v>
      </c>
    </row>
    <row r="324" spans="3:7" x14ac:dyDescent="0.2">
      <c r="C324" s="2">
        <v>307</v>
      </c>
      <c r="D324" s="2">
        <v>376830</v>
      </c>
      <c r="E324" s="1">
        <v>183.20287811755554</v>
      </c>
      <c r="F324" s="2">
        <v>2056.9</v>
      </c>
      <c r="G324" s="2">
        <v>2056.9</v>
      </c>
    </row>
    <row r="325" spans="3:7" x14ac:dyDescent="0.2">
      <c r="C325" s="2">
        <v>308</v>
      </c>
      <c r="D325" s="2">
        <v>378120</v>
      </c>
      <c r="E325" s="1">
        <v>183.23318472572205</v>
      </c>
      <c r="F325" s="2">
        <v>2063.6</v>
      </c>
      <c r="G325" s="2">
        <v>2063.6</v>
      </c>
    </row>
    <row r="326" spans="3:7" x14ac:dyDescent="0.2">
      <c r="C326" s="2">
        <v>309</v>
      </c>
      <c r="D326" s="2">
        <v>379410</v>
      </c>
      <c r="E326" s="1">
        <v>183.26329517461235</v>
      </c>
      <c r="F326" s="2">
        <v>2070.3000000000002</v>
      </c>
      <c r="G326" s="2">
        <v>2070.3000000000002</v>
      </c>
    </row>
    <row r="327" spans="3:7" x14ac:dyDescent="0.2">
      <c r="C327" s="2">
        <v>310</v>
      </c>
      <c r="D327" s="2">
        <v>380700</v>
      </c>
      <c r="E327" s="1">
        <v>183.29321136254214</v>
      </c>
      <c r="F327" s="2">
        <v>2077</v>
      </c>
      <c r="G327" s="2">
        <v>2077</v>
      </c>
    </row>
    <row r="328" spans="3:7" x14ac:dyDescent="0.2">
      <c r="C328" s="2">
        <v>311</v>
      </c>
      <c r="D328" s="2">
        <v>381990</v>
      </c>
      <c r="E328" s="1">
        <v>183.32293516341122</v>
      </c>
      <c r="F328" s="2">
        <v>2083.6999999999998</v>
      </c>
      <c r="G328" s="2">
        <v>2083.6999999999998</v>
      </c>
    </row>
    <row r="329" spans="3:7" x14ac:dyDescent="0.2">
      <c r="C329" s="2">
        <v>312</v>
      </c>
      <c r="D329" s="2">
        <v>383280</v>
      </c>
      <c r="E329" s="1">
        <v>183.35246842709529</v>
      </c>
      <c r="F329" s="2">
        <v>2090.4</v>
      </c>
      <c r="G329" s="2">
        <v>2090.4</v>
      </c>
    </row>
    <row r="330" spans="3:7" x14ac:dyDescent="0.2">
      <c r="C330" s="2">
        <v>313</v>
      </c>
      <c r="D330" s="2">
        <v>384570</v>
      </c>
      <c r="E330" s="1">
        <v>183.38181297982931</v>
      </c>
      <c r="F330" s="2">
        <v>2097.1</v>
      </c>
      <c r="G330" s="2">
        <v>2097.1</v>
      </c>
    </row>
    <row r="331" spans="3:7" x14ac:dyDescent="0.2">
      <c r="C331" s="2">
        <v>314</v>
      </c>
      <c r="D331" s="2">
        <v>385860</v>
      </c>
      <c r="E331" s="1">
        <v>183.41097062458408</v>
      </c>
      <c r="F331" s="2">
        <v>2103.8000000000002</v>
      </c>
      <c r="G331" s="2">
        <v>2103.8000000000002</v>
      </c>
    </row>
    <row r="332" spans="3:7" x14ac:dyDescent="0.2">
      <c r="C332" s="2">
        <v>315</v>
      </c>
      <c r="D332" s="2">
        <v>387150</v>
      </c>
      <c r="E332" s="1">
        <v>183.43994314143569</v>
      </c>
      <c r="F332" s="2">
        <v>2110.5</v>
      </c>
      <c r="G332" s="2">
        <v>2110.5</v>
      </c>
    </row>
    <row r="333" spans="3:7" x14ac:dyDescent="0.2">
      <c r="C333" s="2">
        <v>316</v>
      </c>
      <c r="D333" s="2">
        <v>388440</v>
      </c>
      <c r="E333" s="1">
        <v>183.46873228792742</v>
      </c>
      <c r="F333" s="2">
        <v>2117.1999999999998</v>
      </c>
      <c r="G333" s="2">
        <v>2117.1999999999998</v>
      </c>
    </row>
    <row r="334" spans="3:7" x14ac:dyDescent="0.2">
      <c r="C334" s="2">
        <v>317</v>
      </c>
      <c r="D334" s="2">
        <v>389730</v>
      </c>
      <c r="E334" s="1">
        <v>183.49733979942559</v>
      </c>
      <c r="F334" s="2">
        <v>2123.9</v>
      </c>
      <c r="G334" s="2">
        <v>2123.9</v>
      </c>
    </row>
    <row r="335" spans="3:7" x14ac:dyDescent="0.2">
      <c r="C335" s="2">
        <v>318</v>
      </c>
      <c r="D335" s="2">
        <v>391020</v>
      </c>
      <c r="E335" s="1">
        <v>183.52576738946777</v>
      </c>
      <c r="F335" s="2">
        <v>2130.6</v>
      </c>
      <c r="G335" s="2">
        <v>2130.6</v>
      </c>
    </row>
    <row r="336" spans="3:7" x14ac:dyDescent="0.2">
      <c r="C336" s="2">
        <v>319</v>
      </c>
      <c r="D336" s="2">
        <v>392310</v>
      </c>
      <c r="E336" s="1">
        <v>183.55401675010526</v>
      </c>
      <c r="F336" s="2">
        <v>2137.3000000000002</v>
      </c>
      <c r="G336" s="2">
        <v>2137.3000000000002</v>
      </c>
    </row>
    <row r="337" spans="3:7" x14ac:dyDescent="0.2">
      <c r="C337" s="2">
        <v>320</v>
      </c>
      <c r="D337" s="2">
        <v>393600</v>
      </c>
      <c r="E337" s="1">
        <v>183.58208955223881</v>
      </c>
      <c r="F337" s="2">
        <v>2144</v>
      </c>
      <c r="G337" s="2">
        <v>2144</v>
      </c>
    </row>
    <row r="338" spans="3:7" x14ac:dyDescent="0.2">
      <c r="C338" s="2">
        <v>321</v>
      </c>
      <c r="D338" s="2">
        <v>394860</v>
      </c>
      <c r="E338" s="1">
        <v>183.59603849909328</v>
      </c>
      <c r="F338" s="2">
        <v>2150.6999999999998</v>
      </c>
      <c r="G338" s="2">
        <v>2150.6999999999998</v>
      </c>
    </row>
    <row r="339" spans="3:7" x14ac:dyDescent="0.2">
      <c r="C339" s="2">
        <v>322</v>
      </c>
      <c r="D339" s="2">
        <v>396120</v>
      </c>
      <c r="E339" s="1">
        <v>183.60990080652635</v>
      </c>
      <c r="F339" s="2">
        <v>2157.4</v>
      </c>
      <c r="G339" s="2">
        <v>2157.4</v>
      </c>
    </row>
    <row r="340" spans="3:7" x14ac:dyDescent="0.2">
      <c r="C340" s="2">
        <v>323</v>
      </c>
      <c r="D340" s="2">
        <v>397380</v>
      </c>
      <c r="E340" s="1">
        <v>183.62367727923848</v>
      </c>
      <c r="F340" s="2">
        <v>2164.1</v>
      </c>
      <c r="G340" s="2">
        <v>2164.1</v>
      </c>
    </row>
    <row r="341" spans="3:7" x14ac:dyDescent="0.2">
      <c r="C341" s="2">
        <v>324</v>
      </c>
      <c r="D341" s="2">
        <v>398640</v>
      </c>
      <c r="E341" s="1">
        <v>183.63736871199555</v>
      </c>
      <c r="F341" s="2">
        <v>2170.8000000000002</v>
      </c>
      <c r="G341" s="2">
        <v>2170.8000000000002</v>
      </c>
    </row>
    <row r="342" spans="3:7" x14ac:dyDescent="0.2">
      <c r="C342" s="2">
        <v>325</v>
      </c>
      <c r="D342" s="2">
        <v>399900</v>
      </c>
      <c r="E342" s="1">
        <v>183.65097588978185</v>
      </c>
      <c r="F342" s="2">
        <v>2177.5</v>
      </c>
      <c r="G342" s="2">
        <v>2177.5</v>
      </c>
    </row>
    <row r="343" spans="3:7" x14ac:dyDescent="0.2">
      <c r="C343" s="2">
        <v>326</v>
      </c>
      <c r="D343" s="2">
        <v>401160</v>
      </c>
      <c r="E343" s="1">
        <v>183.66449958794979</v>
      </c>
      <c r="F343" s="2">
        <v>2184.1999999999998</v>
      </c>
      <c r="G343" s="2">
        <v>2184.1999999999998</v>
      </c>
    </row>
    <row r="344" spans="3:7" x14ac:dyDescent="0.2">
      <c r="C344" s="2">
        <v>327</v>
      </c>
      <c r="D344" s="2">
        <v>402420</v>
      </c>
      <c r="E344" s="1">
        <v>183.6779405723675</v>
      </c>
      <c r="F344" s="2">
        <v>2190.9</v>
      </c>
      <c r="G344" s="2">
        <v>2190.9</v>
      </c>
    </row>
    <row r="345" spans="3:7" x14ac:dyDescent="0.2">
      <c r="C345" s="2">
        <v>328</v>
      </c>
      <c r="D345" s="2">
        <v>403680</v>
      </c>
      <c r="E345" s="1">
        <v>183.69129959956317</v>
      </c>
      <c r="F345" s="2">
        <v>2197.6</v>
      </c>
      <c r="G345" s="2">
        <v>2197.6</v>
      </c>
    </row>
    <row r="346" spans="3:7" x14ac:dyDescent="0.2">
      <c r="C346" s="2">
        <v>329</v>
      </c>
      <c r="D346" s="2">
        <v>404940</v>
      </c>
      <c r="E346" s="1">
        <v>183.70457741686701</v>
      </c>
      <c r="F346" s="2">
        <v>2204.3000000000002</v>
      </c>
      <c r="G346" s="2">
        <v>2204.3000000000002</v>
      </c>
    </row>
    <row r="347" spans="3:7" x14ac:dyDescent="0.2">
      <c r="C347" s="2">
        <v>330</v>
      </c>
      <c r="D347" s="2">
        <v>406200</v>
      </c>
      <c r="E347" s="1">
        <v>183.71777476255087</v>
      </c>
      <c r="F347" s="2">
        <v>2211</v>
      </c>
      <c r="G347" s="2">
        <v>2211</v>
      </c>
    </row>
    <row r="348" spans="3:7" x14ac:dyDescent="0.2">
      <c r="C348" s="2">
        <v>331</v>
      </c>
      <c r="D348" s="2">
        <v>407500</v>
      </c>
      <c r="E348" s="1">
        <v>183.74892907065876</v>
      </c>
      <c r="F348" s="2">
        <v>2217.6999999999998</v>
      </c>
      <c r="G348" s="2">
        <v>2217.6999999999998</v>
      </c>
    </row>
    <row r="349" spans="3:7" x14ac:dyDescent="0.2">
      <c r="C349" s="2">
        <v>332</v>
      </c>
      <c r="D349" s="2">
        <v>408800</v>
      </c>
      <c r="E349" s="1">
        <v>183.77989570221183</v>
      </c>
      <c r="F349" s="2">
        <v>2224.4</v>
      </c>
      <c r="G349" s="2">
        <v>2224.4</v>
      </c>
    </row>
    <row r="350" spans="3:7" x14ac:dyDescent="0.2">
      <c r="C350" s="2">
        <v>333</v>
      </c>
      <c r="D350" s="2">
        <v>410100</v>
      </c>
      <c r="E350" s="1">
        <v>183.81067634798978</v>
      </c>
      <c r="F350" s="2">
        <v>2231.1</v>
      </c>
      <c r="G350" s="2">
        <v>2231.1</v>
      </c>
    </row>
    <row r="351" spans="3:7" x14ac:dyDescent="0.2">
      <c r="C351" s="2">
        <v>334</v>
      </c>
      <c r="D351" s="2">
        <v>411400</v>
      </c>
      <c r="E351" s="1">
        <v>183.84127267852352</v>
      </c>
      <c r="F351" s="2">
        <v>2237.8000000000002</v>
      </c>
      <c r="G351" s="2">
        <v>2237.8000000000002</v>
      </c>
    </row>
    <row r="352" spans="3:7" x14ac:dyDescent="0.2">
      <c r="C352" s="2">
        <v>335</v>
      </c>
      <c r="D352" s="2">
        <v>412700</v>
      </c>
      <c r="E352" s="1">
        <v>183.8716863443974</v>
      </c>
      <c r="F352" s="2">
        <v>2244.5</v>
      </c>
      <c r="G352" s="2">
        <v>2244.5</v>
      </c>
    </row>
    <row r="353" spans="3:7" x14ac:dyDescent="0.2">
      <c r="C353" s="2">
        <v>336</v>
      </c>
      <c r="D353" s="2">
        <v>414000</v>
      </c>
      <c r="E353" s="1">
        <v>183.90191897654583</v>
      </c>
      <c r="F353" s="2">
        <v>2251.1999999999998</v>
      </c>
      <c r="G353" s="2">
        <v>2251.1999999999998</v>
      </c>
    </row>
    <row r="354" spans="3:7" x14ac:dyDescent="0.2">
      <c r="C354" s="2">
        <v>337</v>
      </c>
      <c r="D354" s="2">
        <v>415300</v>
      </c>
      <c r="E354" s="1">
        <v>183.93197218654501</v>
      </c>
      <c r="F354" s="2">
        <v>2257.9</v>
      </c>
      <c r="G354" s="2">
        <v>2257.9</v>
      </c>
    </row>
    <row r="355" spans="3:7" x14ac:dyDescent="0.2">
      <c r="C355" s="2">
        <v>338</v>
      </c>
      <c r="D355" s="2">
        <v>416600</v>
      </c>
      <c r="E355" s="1">
        <v>183.96184756689925</v>
      </c>
      <c r="F355" s="2">
        <v>2264.6</v>
      </c>
      <c r="G355" s="2">
        <v>2264.6</v>
      </c>
    </row>
    <row r="356" spans="3:7" x14ac:dyDescent="0.2">
      <c r="C356" s="2">
        <v>339</v>
      </c>
      <c r="D356" s="2">
        <v>417900</v>
      </c>
      <c r="E356" s="1">
        <v>183.99154669132213</v>
      </c>
      <c r="F356" s="2">
        <v>2271.3000000000002</v>
      </c>
      <c r="G356" s="2">
        <v>2271.3000000000002</v>
      </c>
    </row>
    <row r="357" spans="3:7" x14ac:dyDescent="0.2">
      <c r="C357" s="2">
        <v>340</v>
      </c>
      <c r="D357" s="2">
        <v>419200</v>
      </c>
      <c r="E357" s="1">
        <v>184.02107111501317</v>
      </c>
      <c r="F357" s="2">
        <v>2278</v>
      </c>
      <c r="G357" s="2">
        <v>2278</v>
      </c>
    </row>
    <row r="358" spans="3:7" x14ac:dyDescent="0.2">
      <c r="C358" s="2">
        <v>341</v>
      </c>
      <c r="D358" s="2">
        <v>420470</v>
      </c>
      <c r="E358" s="1">
        <v>184.03729154812447</v>
      </c>
      <c r="F358" s="2">
        <v>2284.6999999999998</v>
      </c>
      <c r="G358" s="2">
        <v>2284.6999999999998</v>
      </c>
    </row>
    <row r="359" spans="3:7" x14ac:dyDescent="0.2">
      <c r="C359" s="2">
        <v>342</v>
      </c>
      <c r="D359" s="2">
        <v>421740</v>
      </c>
      <c r="E359" s="1">
        <v>184.05341712490181</v>
      </c>
      <c r="F359" s="2">
        <v>2291.4</v>
      </c>
      <c r="G359" s="2">
        <v>2291.4</v>
      </c>
    </row>
    <row r="360" spans="3:7" x14ac:dyDescent="0.2">
      <c r="C360" s="2">
        <v>343</v>
      </c>
      <c r="D360" s="2">
        <v>423010</v>
      </c>
      <c r="E360" s="1">
        <v>184.0694486749924</v>
      </c>
      <c r="F360" s="2">
        <v>2298.1</v>
      </c>
      <c r="G360" s="2">
        <v>2298.1</v>
      </c>
    </row>
    <row r="361" spans="3:7" x14ac:dyDescent="0.2">
      <c r="C361" s="2">
        <v>344</v>
      </c>
      <c r="D361" s="2">
        <v>424280</v>
      </c>
      <c r="E361" s="1">
        <v>184.08538701839637</v>
      </c>
      <c r="F361" s="2">
        <v>2304.8000000000002</v>
      </c>
      <c r="G361" s="2">
        <v>2304.8000000000002</v>
      </c>
    </row>
    <row r="362" spans="3:7" x14ac:dyDescent="0.2">
      <c r="C362" s="2">
        <v>345</v>
      </c>
      <c r="D362" s="2">
        <v>425550</v>
      </c>
      <c r="E362" s="1">
        <v>184.10123296560675</v>
      </c>
      <c r="F362" s="2">
        <v>2311.5</v>
      </c>
      <c r="G362" s="2">
        <v>2311.5</v>
      </c>
    </row>
    <row r="363" spans="3:7" x14ac:dyDescent="0.2">
      <c r="C363" s="2">
        <v>346</v>
      </c>
      <c r="D363" s="2">
        <v>426820</v>
      </c>
      <c r="E363" s="1">
        <v>184.11698731774649</v>
      </c>
      <c r="F363" s="2">
        <v>2318.1999999999998</v>
      </c>
      <c r="G363" s="2">
        <v>2318.1999999999998</v>
      </c>
    </row>
    <row r="364" spans="3:7" x14ac:dyDescent="0.2">
      <c r="C364" s="2">
        <v>347</v>
      </c>
      <c r="D364" s="2">
        <v>428090</v>
      </c>
      <c r="E364" s="1">
        <v>184.13265086670393</v>
      </c>
      <c r="F364" s="2">
        <v>2324.9</v>
      </c>
      <c r="G364" s="2">
        <v>2324.9</v>
      </c>
    </row>
    <row r="365" spans="3:7" x14ac:dyDescent="0.2">
      <c r="C365" s="2">
        <v>348</v>
      </c>
      <c r="D365" s="2">
        <v>429360</v>
      </c>
      <c r="E365" s="1">
        <v>184.14822439526506</v>
      </c>
      <c r="F365" s="2">
        <v>2331.6</v>
      </c>
      <c r="G365" s="2">
        <v>2331.6</v>
      </c>
    </row>
    <row r="366" spans="3:7" x14ac:dyDescent="0.2">
      <c r="C366" s="2">
        <v>349</v>
      </c>
      <c r="D366" s="2">
        <v>430630</v>
      </c>
      <c r="E366" s="1">
        <v>184.16370867724413</v>
      </c>
      <c r="F366" s="2">
        <v>2338.3000000000002</v>
      </c>
      <c r="G366" s="2">
        <v>2338.3000000000002</v>
      </c>
    </row>
    <row r="367" spans="3:7" x14ac:dyDescent="0.2">
      <c r="C367" s="2">
        <v>350</v>
      </c>
      <c r="D367" s="2">
        <v>431900</v>
      </c>
      <c r="E367" s="1">
        <v>184.17910447761193</v>
      </c>
      <c r="F367" s="2">
        <v>2345</v>
      </c>
      <c r="G367" s="2">
        <v>2345</v>
      </c>
    </row>
    <row r="368" spans="3:7" x14ac:dyDescent="0.2">
      <c r="C368" s="2">
        <v>351</v>
      </c>
      <c r="D368" s="2">
        <v>433210</v>
      </c>
      <c r="E368" s="1">
        <v>184.21142152485433</v>
      </c>
      <c r="F368" s="2">
        <v>2351.6999999999998</v>
      </c>
      <c r="G368" s="2">
        <v>2351.6999999999998</v>
      </c>
    </row>
    <row r="369" spans="3:7" x14ac:dyDescent="0.2">
      <c r="C369" s="2">
        <v>352</v>
      </c>
      <c r="D369" s="2">
        <v>434520</v>
      </c>
      <c r="E369" s="1">
        <v>184.24355495251018</v>
      </c>
      <c r="F369" s="2">
        <v>2358.4</v>
      </c>
      <c r="G369" s="2">
        <v>2358.4</v>
      </c>
    </row>
    <row r="370" spans="3:7" x14ac:dyDescent="0.2">
      <c r="C370" s="2">
        <v>353</v>
      </c>
      <c r="D370" s="2">
        <v>435830</v>
      </c>
      <c r="E370" s="1">
        <v>184.2755063210858</v>
      </c>
      <c r="F370" s="2">
        <v>2365.1</v>
      </c>
      <c r="G370" s="2">
        <v>2365.1</v>
      </c>
    </row>
    <row r="371" spans="3:7" x14ac:dyDescent="0.2">
      <c r="C371" s="2">
        <v>354</v>
      </c>
      <c r="D371" s="2">
        <v>437140</v>
      </c>
      <c r="E371" s="1">
        <v>184.30727717345474</v>
      </c>
      <c r="F371" s="2">
        <v>2371.8000000000002</v>
      </c>
      <c r="G371" s="2">
        <v>2371.8000000000002</v>
      </c>
    </row>
    <row r="372" spans="3:7" x14ac:dyDescent="0.2">
      <c r="C372" s="2">
        <v>355</v>
      </c>
      <c r="D372" s="2">
        <v>438450</v>
      </c>
      <c r="E372" s="1">
        <v>184.33886903510617</v>
      </c>
      <c r="F372" s="2">
        <v>2378.5</v>
      </c>
      <c r="G372" s="2">
        <v>2378.5</v>
      </c>
    </row>
    <row r="373" spans="3:7" x14ac:dyDescent="0.2">
      <c r="C373" s="2">
        <v>356</v>
      </c>
      <c r="D373" s="2">
        <v>439760</v>
      </c>
      <c r="E373" s="1">
        <v>184.37028341438872</v>
      </c>
      <c r="F373" s="2">
        <v>2385.1999999999998</v>
      </c>
      <c r="G373" s="2">
        <v>2385.1999999999998</v>
      </c>
    </row>
    <row r="374" spans="3:7" x14ac:dyDescent="0.2">
      <c r="C374" s="2">
        <v>357</v>
      </c>
      <c r="D374" s="2">
        <v>441070</v>
      </c>
      <c r="E374" s="1">
        <v>184.40152180275095</v>
      </c>
      <c r="F374" s="2">
        <v>2391.9</v>
      </c>
      <c r="G374" s="2">
        <v>2391.9</v>
      </c>
    </row>
    <row r="375" spans="3:7" x14ac:dyDescent="0.2">
      <c r="C375" s="2">
        <v>358</v>
      </c>
      <c r="D375" s="2">
        <v>442380</v>
      </c>
      <c r="E375" s="1">
        <v>184.43258567497708</v>
      </c>
      <c r="F375" s="2">
        <v>2398.6</v>
      </c>
      <c r="G375" s="2">
        <v>2398.6</v>
      </c>
    </row>
    <row r="376" spans="3:7" x14ac:dyDescent="0.2">
      <c r="C376" s="2">
        <v>359</v>
      </c>
      <c r="D376" s="2">
        <v>443690</v>
      </c>
      <c r="E376" s="1">
        <v>184.46347648941918</v>
      </c>
      <c r="F376" s="2">
        <v>2405.3000000000002</v>
      </c>
      <c r="G376" s="2">
        <v>2405.3000000000002</v>
      </c>
    </row>
    <row r="377" spans="3:7" x14ac:dyDescent="0.2">
      <c r="C377" s="2">
        <v>360</v>
      </c>
      <c r="D377" s="2">
        <v>445000</v>
      </c>
      <c r="E377" s="1">
        <v>184.49419568822555</v>
      </c>
      <c r="F377" s="2">
        <v>2412</v>
      </c>
      <c r="G377" s="2">
        <v>2412</v>
      </c>
    </row>
    <row r="378" spans="3:7" x14ac:dyDescent="0.2">
      <c r="C378" s="2">
        <v>361</v>
      </c>
      <c r="D378" s="2">
        <v>446290</v>
      </c>
      <c r="E378" s="1">
        <v>184.51647579278122</v>
      </c>
      <c r="F378" s="2">
        <v>2418.6999999999998</v>
      </c>
      <c r="G378" s="2">
        <v>2418.6999999999998</v>
      </c>
    </row>
    <row r="379" spans="3:7" x14ac:dyDescent="0.2">
      <c r="C379" s="2">
        <v>362</v>
      </c>
      <c r="D379" s="2">
        <v>447580</v>
      </c>
      <c r="E379" s="1">
        <v>184.53863280283664</v>
      </c>
      <c r="F379" s="2">
        <v>2425.4</v>
      </c>
      <c r="G379" s="2">
        <v>2425.4</v>
      </c>
    </row>
    <row r="380" spans="3:7" x14ac:dyDescent="0.2">
      <c r="C380" s="2">
        <v>363</v>
      </c>
      <c r="D380" s="2">
        <v>448870</v>
      </c>
      <c r="E380" s="1">
        <v>184.56066773570166</v>
      </c>
      <c r="F380" s="2">
        <v>2432.1</v>
      </c>
      <c r="G380" s="2">
        <v>2432.1</v>
      </c>
    </row>
    <row r="381" spans="3:7" x14ac:dyDescent="0.2">
      <c r="C381" s="2">
        <v>364</v>
      </c>
      <c r="D381" s="2">
        <v>450160</v>
      </c>
      <c r="E381" s="1">
        <v>184.58258159750696</v>
      </c>
      <c r="F381" s="2">
        <v>2438.8000000000002</v>
      </c>
      <c r="G381" s="2">
        <v>2438.8000000000002</v>
      </c>
    </row>
    <row r="382" spans="3:7" x14ac:dyDescent="0.2">
      <c r="C382" s="2">
        <v>365</v>
      </c>
      <c r="D382" s="2">
        <v>451450</v>
      </c>
      <c r="E382" s="1">
        <v>184.60437538335719</v>
      </c>
      <c r="F382" s="2">
        <v>2445.5</v>
      </c>
      <c r="G382" s="2">
        <v>2445.5</v>
      </c>
    </row>
    <row r="383" spans="3:7" x14ac:dyDescent="0.2">
      <c r="C383" s="2">
        <v>366</v>
      </c>
      <c r="D383" s="2">
        <v>452740</v>
      </c>
      <c r="E383" s="1">
        <v>184.62605007748144</v>
      </c>
      <c r="F383" s="2">
        <v>2452.1999999999998</v>
      </c>
      <c r="G383" s="2">
        <v>2452.1999999999998</v>
      </c>
    </row>
    <row r="384" spans="3:7" x14ac:dyDescent="0.2">
      <c r="C384" s="2">
        <v>367</v>
      </c>
      <c r="D384" s="2">
        <v>454030</v>
      </c>
      <c r="E384" s="1">
        <v>184.64760665338159</v>
      </c>
      <c r="F384" s="2">
        <v>2458.9</v>
      </c>
      <c r="G384" s="2">
        <v>2458.9</v>
      </c>
    </row>
    <row r="385" spans="3:7" x14ac:dyDescent="0.2">
      <c r="C385" s="2">
        <v>368</v>
      </c>
      <c r="D385" s="2">
        <v>455320</v>
      </c>
      <c r="E385" s="1">
        <v>184.66904607397794</v>
      </c>
      <c r="F385" s="2">
        <v>2465.6</v>
      </c>
      <c r="G385" s="2">
        <v>2465.6</v>
      </c>
    </row>
    <row r="386" spans="3:7" x14ac:dyDescent="0.2">
      <c r="C386" s="2">
        <v>369</v>
      </c>
      <c r="D386" s="2">
        <v>456610</v>
      </c>
      <c r="E386" s="1">
        <v>184.6903692917526</v>
      </c>
      <c r="F386" s="2">
        <v>2472.3000000000002</v>
      </c>
      <c r="G386" s="2">
        <v>2472.3000000000002</v>
      </c>
    </row>
    <row r="387" spans="3:7" x14ac:dyDescent="0.2">
      <c r="C387" s="2">
        <v>370</v>
      </c>
      <c r="D387" s="2">
        <v>457900</v>
      </c>
      <c r="E387" s="1">
        <v>184.71157724889068</v>
      </c>
      <c r="F387" s="2">
        <v>2479</v>
      </c>
      <c r="G387" s="2">
        <v>2479</v>
      </c>
    </row>
  </sheetData>
  <sheetProtection sheet="1" objects="1" scenarios="1"/>
  <mergeCells count="6">
    <mergeCell ref="K15:K16"/>
    <mergeCell ref="K17:K18"/>
    <mergeCell ref="F7:F8"/>
    <mergeCell ref="F9:F10"/>
    <mergeCell ref="J15:J16"/>
    <mergeCell ref="J17:J18"/>
  </mergeCells>
  <printOptions gridLines="1"/>
  <pageMargins left="0.75" right="0.75" top="1" bottom="1" header="0.5" footer="0.5"/>
  <pageSetup scale="71" orientation="portrait" horizontalDpi="4294967293" verticalDpi="4294967293" r:id="rId1"/>
  <headerFooter alignWithMargins="0"/>
  <ignoredErrors>
    <ignoredError sqref="F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N39TN</vt:lpstr>
      <vt:lpstr>N39TN Ave Loading</vt:lpstr>
      <vt:lpstr>N39TN!Print_Area</vt:lpstr>
      <vt:lpstr>'N39TN Ave Loading'!Print_Area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cp:lastPrinted>2020-06-23T15:08:26Z</cp:lastPrinted>
  <dcterms:created xsi:type="dcterms:W3CDTF">2017-08-01T15:12:02Z</dcterms:created>
  <dcterms:modified xsi:type="dcterms:W3CDTF">2020-08-04T22:49:06Z</dcterms:modified>
</cp:coreProperties>
</file>